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ate1904="1" backupFile="1"/>
  <mc:AlternateContent xmlns:mc="http://schemas.openxmlformats.org/markup-compatibility/2006">
    <mc:Choice Requires="x15">
      <x15ac:absPath xmlns:x15ac="http://schemas.microsoft.com/office/spreadsheetml/2010/11/ac" url="P:\XPG\AUDIT 2023\Q2-2023\Convert\"/>
    </mc:Choice>
  </mc:AlternateContent>
  <xr:revisionPtr revIDLastSave="0" documentId="13_ncr:1_{F761B17D-DDD5-4A69-96F5-117E88C0034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S" sheetId="1" r:id="rId1"/>
    <sheet name="PL&amp;CF" sheetId="11" r:id="rId2"/>
    <sheet name="consolidated" sheetId="12" r:id="rId3"/>
    <sheet name="the company only" sheetId="10" r:id="rId4"/>
    <sheet name="000" sheetId="2" state="veryHidden" r:id="rId5"/>
  </sheets>
  <definedNames>
    <definedName name="_xlnm.Print_Area" localSheetId="0">BS!$A$1:$J$81</definedName>
    <definedName name="_xlnm.Print_Area" localSheetId="2">consolidated!$A$1:$T$29</definedName>
    <definedName name="_xlnm.Print_Area" localSheetId="1">'PL&amp;CF'!$A$1:$J$242</definedName>
    <definedName name="_xlnm.Print_Area" localSheetId="3">'the company only'!$A$1:$Q$28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7" i="11" l="1"/>
  <c r="H227" i="11"/>
  <c r="H208" i="11"/>
  <c r="N88" i="11" l="1"/>
  <c r="N86" i="11"/>
  <c r="N85" i="11"/>
  <c r="N84" i="11"/>
  <c r="N83" i="11"/>
  <c r="N80" i="11"/>
  <c r="N79" i="11"/>
  <c r="N78" i="11"/>
  <c r="N77" i="11"/>
  <c r="N76" i="11"/>
  <c r="N74" i="11"/>
  <c r="N73" i="11"/>
  <c r="N72" i="11"/>
  <c r="N71" i="11"/>
  <c r="N70" i="11"/>
  <c r="N112" i="11" l="1"/>
  <c r="N111" i="11"/>
  <c r="N107" i="11"/>
  <c r="N105" i="11"/>
  <c r="N104" i="11"/>
  <c r="T24" i="12" l="1"/>
  <c r="D52" i="11" l="1"/>
  <c r="H113" i="11" l="1"/>
  <c r="D19" i="1" l="1"/>
  <c r="M16" i="10" l="1"/>
  <c r="M18" i="10" s="1"/>
  <c r="M19" i="10" s="1"/>
  <c r="J225" i="11"/>
  <c r="F225" i="11"/>
  <c r="J208" i="11"/>
  <c r="F208" i="11"/>
  <c r="J113" i="11"/>
  <c r="F113" i="11"/>
  <c r="J81" i="11"/>
  <c r="J75" i="11"/>
  <c r="F81" i="11"/>
  <c r="F75" i="11"/>
  <c r="F82" i="11" s="1"/>
  <c r="F87" i="11" s="1"/>
  <c r="J52" i="11"/>
  <c r="F52" i="11"/>
  <c r="J21" i="11"/>
  <c r="J15" i="11"/>
  <c r="J22" i="11" s="1"/>
  <c r="J26" i="11" s="1"/>
  <c r="J28" i="11" s="1"/>
  <c r="F21" i="11"/>
  <c r="F15" i="11"/>
  <c r="H225" i="11"/>
  <c r="D225" i="11"/>
  <c r="D208" i="11"/>
  <c r="D113" i="11"/>
  <c r="N26" i="12" s="1"/>
  <c r="H81" i="11"/>
  <c r="D81" i="11"/>
  <c r="N81" i="11" s="1"/>
  <c r="H75" i="11"/>
  <c r="D75" i="11"/>
  <c r="H52" i="11"/>
  <c r="H21" i="11"/>
  <c r="D21" i="11"/>
  <c r="H15" i="11"/>
  <c r="D15" i="11"/>
  <c r="L26" i="12"/>
  <c r="L18" i="12"/>
  <c r="L19" i="12"/>
  <c r="H55" i="1"/>
  <c r="D55" i="1"/>
  <c r="H48" i="1"/>
  <c r="H56" i="1" s="1"/>
  <c r="H31" i="1"/>
  <c r="H19" i="1"/>
  <c r="D48" i="1"/>
  <c r="D56" i="1" s="1"/>
  <c r="D31" i="1"/>
  <c r="D32" i="1" s="1"/>
  <c r="O18" i="10"/>
  <c r="O19" i="10"/>
  <c r="I18" i="10"/>
  <c r="I19" i="10"/>
  <c r="G18" i="10"/>
  <c r="G19" i="10"/>
  <c r="E18" i="10"/>
  <c r="E19" i="10"/>
  <c r="Q17" i="10"/>
  <c r="Q15" i="10"/>
  <c r="Q14" i="10"/>
  <c r="R18" i="12"/>
  <c r="R19" i="12"/>
  <c r="P18" i="12"/>
  <c r="P19" i="12"/>
  <c r="N18" i="12"/>
  <c r="N19" i="12"/>
  <c r="H18" i="12"/>
  <c r="H19" i="12" s="1"/>
  <c r="F18" i="12"/>
  <c r="F19" i="12"/>
  <c r="D18" i="12"/>
  <c r="D19" i="12" s="1"/>
  <c r="T17" i="12"/>
  <c r="T15" i="12"/>
  <c r="T14" i="12"/>
  <c r="I26" i="10"/>
  <c r="G26" i="10"/>
  <c r="E26" i="10"/>
  <c r="Q22" i="10"/>
  <c r="Q21" i="10"/>
  <c r="R26" i="12"/>
  <c r="H26" i="12"/>
  <c r="F26" i="12"/>
  <c r="D26" i="12"/>
  <c r="T22" i="12"/>
  <c r="T21" i="12"/>
  <c r="F73" i="1"/>
  <c r="F48" i="1"/>
  <c r="F56" i="1"/>
  <c r="J31" i="1"/>
  <c r="F31" i="1"/>
  <c r="F19" i="1"/>
  <c r="F32" i="1"/>
  <c r="J19" i="1"/>
  <c r="J32" i="1"/>
  <c r="J48" i="1"/>
  <c r="J56" i="1"/>
  <c r="F55" i="1"/>
  <c r="J55" i="1"/>
  <c r="J73" i="1"/>
  <c r="J74" i="1"/>
  <c r="F74" i="1"/>
  <c r="M26" i="10"/>
  <c r="K18" i="10"/>
  <c r="K19" i="10"/>
  <c r="J18" i="12"/>
  <c r="J19" i="12" s="1"/>
  <c r="T16" i="12"/>
  <c r="T18" i="12" s="1"/>
  <c r="T19" i="12" s="1"/>
  <c r="Q16" i="10" l="1"/>
  <c r="Q18" i="10" s="1"/>
  <c r="Q19" i="10" s="1"/>
  <c r="F22" i="11"/>
  <c r="F26" i="11" s="1"/>
  <c r="F28" i="11" s="1"/>
  <c r="F53" i="11" s="1"/>
  <c r="J82" i="11"/>
  <c r="J87" i="11" s="1"/>
  <c r="J150" i="11" s="1"/>
  <c r="J177" i="11" s="1"/>
  <c r="J181" i="11" s="1"/>
  <c r="J226" i="11" s="1"/>
  <c r="J228" i="11" s="1"/>
  <c r="J53" i="11"/>
  <c r="Q24" i="10"/>
  <c r="J89" i="11"/>
  <c r="J114" i="11" s="1"/>
  <c r="F150" i="11"/>
  <c r="F177" i="11" s="1"/>
  <c r="F181" i="11" s="1"/>
  <c r="F226" i="11" s="1"/>
  <c r="F228" i="11" s="1"/>
  <c r="F89" i="11"/>
  <c r="F114" i="11" s="1"/>
  <c r="D82" i="11"/>
  <c r="N82" i="11" s="1"/>
  <c r="D22" i="11"/>
  <c r="D26" i="11" s="1"/>
  <c r="D28" i="11" s="1"/>
  <c r="O26" i="10"/>
  <c r="H82" i="11"/>
  <c r="H87" i="11" s="1"/>
  <c r="H32" i="1"/>
  <c r="H22" i="11"/>
  <c r="D56" i="11" l="1"/>
  <c r="D57" i="11"/>
  <c r="D87" i="11"/>
  <c r="N87" i="11" s="1"/>
  <c r="D53" i="11"/>
  <c r="P26" i="12" s="1"/>
  <c r="H26" i="11"/>
  <c r="H28" i="11" s="1"/>
  <c r="H57" i="11" l="1"/>
  <c r="H56" i="11"/>
  <c r="D150" i="11"/>
  <c r="D177" i="11" s="1"/>
  <c r="D181" i="11" s="1"/>
  <c r="D226" i="11" s="1"/>
  <c r="D228" i="11" s="1"/>
  <c r="D89" i="11"/>
  <c r="H53" i="11"/>
  <c r="D117" i="11" l="1"/>
  <c r="D118" i="11"/>
  <c r="D114" i="11"/>
  <c r="T23" i="12" l="1"/>
  <c r="T25" i="12" s="1"/>
  <c r="T26" i="12" s="1"/>
  <c r="H89" i="11"/>
  <c r="H118" i="11" l="1"/>
  <c r="H117" i="11"/>
  <c r="H150" i="11"/>
  <c r="H177" i="11" s="1"/>
  <c r="H181" i="11" s="1"/>
  <c r="H226" i="11" s="1"/>
  <c r="H228" i="11" s="1"/>
  <c r="J26" i="12"/>
  <c r="D73" i="1" s="1"/>
  <c r="H114" i="11"/>
  <c r="H73" i="1"/>
  <c r="H74" i="1" l="1"/>
  <c r="D74" i="1"/>
  <c r="Q23" i="10"/>
  <c r="Q25" i="10" s="1"/>
  <c r="Q26" i="10" s="1"/>
  <c r="K26" i="10"/>
</calcChain>
</file>

<file path=xl/sharedStrings.xml><?xml version="1.0" encoding="utf-8"?>
<sst xmlns="http://schemas.openxmlformats.org/spreadsheetml/2006/main" count="405" uniqueCount="232">
  <si>
    <t>หมายเหตุ</t>
  </si>
  <si>
    <t>รวมสินทรัพย์</t>
  </si>
  <si>
    <t>หมายเหตุประกอบงบการเงินเป็นส่วนหนึ่งของงบการเงินนี้</t>
  </si>
  <si>
    <t>รวมหนี้สิน</t>
  </si>
  <si>
    <t>งบกระแสเงินสด</t>
  </si>
  <si>
    <t>กระแสเงินสดจากกิจกรรมลงทุน</t>
  </si>
  <si>
    <t>กระแสเงินสดจากกิจกรรมจัดหาเงิน</t>
  </si>
  <si>
    <t>รวม</t>
  </si>
  <si>
    <t>งบกระแสเงินสด (ต่อ)</t>
  </si>
  <si>
    <t>ส่วนเกินมูลค่าหุ้น</t>
  </si>
  <si>
    <t>งบการเงินเฉพาะกิจการ</t>
  </si>
  <si>
    <t>สินทรัพย์</t>
  </si>
  <si>
    <t>ทุนเรือนหุ้น</t>
  </si>
  <si>
    <t>หนี้สินดำเนินงานเพิ่มขึ้น (ลดลง)</t>
  </si>
  <si>
    <t>งบการเงินรวม</t>
  </si>
  <si>
    <t>งบแสดงฐานะการเงิน</t>
  </si>
  <si>
    <t>งบแสดงฐานะการเงิน (ต่อ)</t>
  </si>
  <si>
    <t>องค์ประกอบอื่นของส่วนของเจ้าของ</t>
  </si>
  <si>
    <t>สินทรัพย์ดำเนินงาน (เพิ่มขึ้น) ลดลง</t>
  </si>
  <si>
    <t>รายได้ดอกเบี้ย</t>
  </si>
  <si>
    <t>งบกำไรขาดทุนเบ็ดเสร็จ</t>
  </si>
  <si>
    <t>รายได้ค่าธรรมเนียมและบริการ</t>
  </si>
  <si>
    <t>ส่วนได้เสีย</t>
  </si>
  <si>
    <t>ยังไม่ได้จัดสรร</t>
  </si>
  <si>
    <t>เบ็ดเสร็จอื่น</t>
  </si>
  <si>
    <t>กระแสเงินสดจากกิจกรรมดำเนินงาน</t>
  </si>
  <si>
    <t>สินทรัพย์ภาษีเงินได้รอการตัดบัญชี</t>
  </si>
  <si>
    <t>(ยังไม่ได้ตรวจสอบ</t>
  </si>
  <si>
    <t>(ตรวจสอบแล้ว)</t>
  </si>
  <si>
    <t>แต่สอบทานแล้ว)</t>
  </si>
  <si>
    <t>(ยังไม่ได้ตรวจสอบ แต่สอบทานแล้ว)</t>
  </si>
  <si>
    <t>เงินสดและรายการเทียบเท่าเงินสด</t>
  </si>
  <si>
    <t>เงินลงทุนในบริษัทย่อยและบริษัทร่วม</t>
  </si>
  <si>
    <t>ส่วนปรับปรุงอาคารเช่าและอุปกรณ์</t>
  </si>
  <si>
    <t>สินทรัพย์ที่ถือไว้เพื่อขาย</t>
  </si>
  <si>
    <t>กำไรจากการโอนธุรกิจให้แก่บริษัทร่วมรอรับรู้</t>
  </si>
  <si>
    <t>กำไร (ขาดทุน) สะสม</t>
  </si>
  <si>
    <t>ในบริษัทย่อยบางส่วน</t>
  </si>
  <si>
    <t>รายได้อื่น</t>
  </si>
  <si>
    <t>รวมรายได้</t>
  </si>
  <si>
    <t>ค่าใช้จ่าย</t>
  </si>
  <si>
    <t>ค่าใช้จ่ายผลประโยชน์พนักงาน</t>
  </si>
  <si>
    <t>ค่าธรรมเนียมและบริการจ่าย</t>
  </si>
  <si>
    <t>ค่าใช้จ่ายอื่น</t>
  </si>
  <si>
    <t>รวมค่าใช้จ่าย</t>
  </si>
  <si>
    <t>กำไร (ขาดทุน) ก่อนภาษีเงินได้</t>
  </si>
  <si>
    <t>ภาษีเงินได้เกี่ยวกับรายการที่จะไม่ถูกจัดประเภทรายการใหม่</t>
  </si>
  <si>
    <t>ทุนที่ออก</t>
  </si>
  <si>
    <t>ส่วนเกิน</t>
  </si>
  <si>
    <t>ส่วนต่างที่เกิดขึ้น</t>
  </si>
  <si>
    <t>และชำระแล้ว</t>
  </si>
  <si>
    <t>มูลค่าหุ้น</t>
  </si>
  <si>
    <t>ทุนสำรองตาม</t>
  </si>
  <si>
    <t>จากการเปลี่ยนแปลง</t>
  </si>
  <si>
    <t>กฎหมาย</t>
  </si>
  <si>
    <t>เงินปันผลรับ</t>
  </si>
  <si>
    <t>รายการที่ไม่ใช่เงินสด</t>
  </si>
  <si>
    <t>ลูกหนี้การค้าและลูกหนี้หมุนเวียนอื่น</t>
  </si>
  <si>
    <t>สินทรัพย์ทางการเงินหมุนเวียนอื่น</t>
  </si>
  <si>
    <t>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</si>
  <si>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</si>
  <si>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</si>
  <si>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</si>
  <si>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</si>
  <si>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หนี้สินหมุนเวียน</t>
  </si>
  <si>
    <t>เจ้าหนี้การค้าและเจ้าหนี้หมุนเวียนอื่น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</si>
  <si>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</si>
  <si>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</si>
  <si>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</si>
  <si>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สินทรัพย์หมุนเวียนอื่น</t>
  </si>
  <si>
    <t>รวมสินทรัพย์หมุนเวียน</t>
  </si>
  <si>
    <t>หนี้สินหมุนเวียนอื่น</t>
  </si>
  <si>
    <t>รวมหนี้สินหมุนเวียน</t>
  </si>
  <si>
    <t xml:space="preserve">   ยังไม่ได้จัดสรร (ขาดทุน)</t>
  </si>
  <si>
    <t>ต้นทุนทางการเงิน</t>
  </si>
  <si>
    <t>ในบริษัทร่วม</t>
  </si>
  <si>
    <t xml:space="preserve">   ในสินทรัพย์และหนี้สินดำเนินงาน</t>
  </si>
  <si>
    <t>ส่วนของผู้ถือหุ้น</t>
  </si>
  <si>
    <t>หนี้สินและส่วนของผู้ถือหุ้น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</si>
  <si>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</si>
  <si>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</si>
  <si>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กำไร (ขาดทุน) สำหรับงวด</t>
  </si>
  <si>
    <t xml:space="preserve">   หรือขาดทุนในภายหลัง:</t>
  </si>
  <si>
    <t>กำไรต่อหุ้น</t>
  </si>
  <si>
    <t>(หน่วย: บาท)</t>
  </si>
  <si>
    <t>กำไรสำหรับงวด</t>
  </si>
  <si>
    <t>กำไรสะสม</t>
  </si>
  <si>
    <t>ลูกหนี้ธุรกิจหลักทรัพย์สุทธิ</t>
  </si>
  <si>
    <t>งบแสดงการเปลี่ยนแปลงส่วนของผู้ถือหุ้น</t>
  </si>
  <si>
    <t>งบแสดงการเปลี่ยนแปลงส่วนของผู้ถือหุ้น (ต่อ)</t>
  </si>
  <si>
    <t>จัดสรรแล้ว -</t>
  </si>
  <si>
    <t>งบกำไรขาดทุนเบ็ดเสร็จ (ต่อ)</t>
  </si>
  <si>
    <t xml:space="preserve">   ดอกเบี้ยรับ</t>
  </si>
  <si>
    <t xml:space="preserve">   ภาษีเงินได้จ่ายออก</t>
  </si>
  <si>
    <t xml:space="preserve">   หนี้สินไม่หมุนเวียนอื่น </t>
  </si>
  <si>
    <t xml:space="preserve">   หนี้สินหมุนเวียนอื่น </t>
  </si>
  <si>
    <t xml:space="preserve">   เจ้าหนี้การค้าและเจ้าหนี้หมุนเวียนอื่น</t>
  </si>
  <si>
    <t xml:space="preserve">   ลูกหนี้ธุรกิจหลักทรัพย์</t>
  </si>
  <si>
    <t xml:space="preserve">   สินทรัพย์หมุนเวียนอื่น </t>
  </si>
  <si>
    <t xml:space="preserve">   ลูกหนี้การค้าและลูกหนี้หมุนเวียนอื่น</t>
  </si>
  <si>
    <t xml:space="preserve">   เงินลงทุนตามวิธีมูลค่ายุติธรรมผ่านกำไรหรือขาดทุน</t>
  </si>
  <si>
    <t xml:space="preserve">   ค่าเสื่อมราคาและค่าตัดจำหน่าย</t>
  </si>
  <si>
    <t xml:space="preserve">   ต้นทุนทางการเงิน</t>
  </si>
  <si>
    <t xml:space="preserve">   รายได้ดอกเบี้ย</t>
  </si>
  <si>
    <t xml:space="preserve">   เงินปันผลรับ</t>
  </si>
  <si>
    <t xml:space="preserve">   ค่าใช้จ่ายผลประโยชน์ของพนักงาน</t>
  </si>
  <si>
    <t>ข้อมูลเพิ่มเติมประกอบกระแสเงินสด</t>
  </si>
  <si>
    <t>กำไร (ขาดทุน) จากการดำเนินงานก่อนภาษีเงินได้</t>
  </si>
  <si>
    <t>องค์ประกอบอื่นของส่วนของผู้ถือหุ้น</t>
  </si>
  <si>
    <t>บริษัท เอ็กซ์สปริง แคปปิตอล จำกัด (มหาชน) และบริษัทย่อย</t>
  </si>
  <si>
    <t>เงินให้กู้ยืมระยะสั้นแก่กิจการที่เกี่ยวข้องกัน</t>
  </si>
  <si>
    <t>ส่วนต่างที่เกิดขึ้นจากการเปลี่ยนแปลงส่วนได้เสีย</t>
  </si>
  <si>
    <t xml:space="preserve">   ในบริษัทย่อยบางส่วน</t>
  </si>
  <si>
    <t>ขาดทุนจากการดำเนินงานก่อนการเปลี่ยนแปลง</t>
  </si>
  <si>
    <t>ประมาณการหนี้สินไม่หมุนเวียนสำหรับผลประโยชน์พนักงาน</t>
  </si>
  <si>
    <t>กำไร (ขาดทุน) เบ็ดเสร็จรวมสำหรับงวด</t>
  </si>
  <si>
    <t>เงินให้กู้ยืมระยะสั้น</t>
  </si>
  <si>
    <t>เงินให้สินเชื่อจากการซื้อลูกหนี้และดอกเบี้ยค้างรับสุทธิ</t>
  </si>
  <si>
    <t>สินทรัพย์ไม่มีตัวตน</t>
  </si>
  <si>
    <t>ส่วนของหนี้สินตามสัญญาเช่าที่ถึงกำหนดชำระภายในหนึ่งปี</t>
  </si>
  <si>
    <t>เงินกู้ยืมระยะยาว</t>
  </si>
  <si>
    <t>หนี้สินตามสัญญาเช่า - สุทธิจากส่วนที่ถึงกำหนดชำระภายในหนึ่งปี</t>
  </si>
  <si>
    <t>ยอดคงเหลือ ณ วันที่ 1 มกราคม 2565</t>
  </si>
  <si>
    <t xml:space="preserve">รายการปรับกระทบยอดกำไร (ขาดทุน) </t>
  </si>
  <si>
    <t>สินทรัพย์ดิจิทัล</t>
  </si>
  <si>
    <t xml:space="preserve">   ทุนจดทะเบียน</t>
  </si>
  <si>
    <t xml:space="preserve">      หุ้นสามัญ 10,258,346,806 หุ้น มูลค่าหุ้นละ 0.50 บาท </t>
  </si>
  <si>
    <t xml:space="preserve">   ทุนที่ออกและชำระแล้ว</t>
  </si>
  <si>
    <t xml:space="preserve">ภาษีเงินได้ - รายได้ </t>
  </si>
  <si>
    <t>กำไรขาดทุนเบ็ดเสร็จอื่น</t>
  </si>
  <si>
    <t xml:space="preserve">   วัดมูลค่าด้วยมูลค่ายุติธรรมผ่านกำไรขาดทุนเบ็ดเสร็จอื่น</t>
  </si>
  <si>
    <t xml:space="preserve">   ไว้ในกำไรหรือขาดทุนในภายหลัง</t>
  </si>
  <si>
    <t xml:space="preserve">      ของสินทรัพย์ทางการเงินที่ยังไม่เกิดขึ้นจริง</t>
  </si>
  <si>
    <t xml:space="preserve">      ของสินทรัพย์ดิจิทัลที่ยังไม่เกิดขึ้นจริง</t>
  </si>
  <si>
    <t xml:space="preserve">   กำไรจากการตัดจำหน่ายสินทรัพย์สิทธิการใช้</t>
  </si>
  <si>
    <t xml:space="preserve">   สินทรัพย์ดิจิทัล</t>
  </si>
  <si>
    <t xml:space="preserve">   ผลประโยชน์พนักงานจ่าย</t>
  </si>
  <si>
    <t>เงินสดและรายการเทียบเท่าเงินสดต้นงวด</t>
  </si>
  <si>
    <t>เงินสดจ่ายเพื่อซื้อเงินลงทุนตามวิธีมูลค่ายุติธรรม</t>
  </si>
  <si>
    <t xml:space="preserve">   ผ่านกำไรหรือขาดทุนเบ็ดเสร็จอื่น</t>
  </si>
  <si>
    <t>เงินสดจ่ายเพื่อซื้อสินทรัพย์ทางการเงินไม่หมุนเวียนอื่น</t>
  </si>
  <si>
    <t>เงินสดรับจากการขายอุปกรณ์</t>
  </si>
  <si>
    <t>เงินสดจ่ายซื้ออุปกรณ์</t>
  </si>
  <si>
    <t>เงินสดจ่ายซื้อสินทรัพย์ไม่มีตัวตน</t>
  </si>
  <si>
    <t>เงินสดจ่ายเพื่อเงินลงทุนในบริษัทร่วม</t>
  </si>
  <si>
    <t>เงินให้กู้ยืมระยะสั้นอื่น</t>
  </si>
  <si>
    <t>เงินสดรับจากการเพิ่มทุนหุ้นสามัญ</t>
  </si>
  <si>
    <t>โอนเปลี่ยนประเภทสินทรัพย์ไม่มีตัวตน</t>
  </si>
  <si>
    <t>สินทรัพย์เพิ่มขึ้นจากการทำสัญญาเช่า</t>
  </si>
  <si>
    <t xml:space="preserve">   ผ่านกำไรขาดทุนเบ็ดเสร็จอื่น - สุทธิจากภาษี</t>
  </si>
  <si>
    <t>เงินสดรับจากดอกเบี้ยและเงินปันผลของเงินลงทุน</t>
  </si>
  <si>
    <t xml:space="preserve">   ในหลักทรัพย์</t>
  </si>
  <si>
    <t xml:space="preserve">         มูลค่าหุ้นละ 0.50 บาท)</t>
  </si>
  <si>
    <t>รายได้</t>
  </si>
  <si>
    <t>เงินให้กู้ยืมระยะยาวแก่กิจการที่เกี่ยวข้องกัน</t>
  </si>
  <si>
    <t>เงินฝากธนาคารที่มีภาระค้ำประกัน</t>
  </si>
  <si>
    <t xml:space="preserve">   ภาษีเงินได้รับคืน</t>
  </si>
  <si>
    <t>ขาดทุนสำหรับงวด</t>
  </si>
  <si>
    <t>31 ธันวาคม 2565</t>
  </si>
  <si>
    <t>ยอดคงเหลือ ณ วันที่ 1 มกราคม 2566</t>
  </si>
  <si>
    <t xml:space="preserve">   จัดสรรแล้ว </t>
  </si>
  <si>
    <t xml:space="preserve">      ทุนสำรองตามกฎหมาย</t>
  </si>
  <si>
    <t xml:space="preserve">      (31 ธันวาคม 2565: หุ้นสามัญ 9,361,348,583 หุ้น </t>
  </si>
  <si>
    <t>เพิ่มทุนหุ้นสามัญ (หมายเหตุ 10)</t>
  </si>
  <si>
    <t>เปลี่ยนแปลงมูลค่าของ</t>
  </si>
  <si>
    <t>ขาดทุนจากการ</t>
  </si>
  <si>
    <t>ตราสารหนี้ที่วัดมูลค่า</t>
  </si>
  <si>
    <t>ด้วยมูลค่ายุติธรรมผ่าน</t>
  </si>
  <si>
    <t>ยุติธรรมผ่าน</t>
  </si>
  <si>
    <t>ในตราสารทุนที่กำหนด</t>
  </si>
  <si>
    <t>ให้วัดมูลค่าด้วยมูลค่า</t>
  </si>
  <si>
    <t>ส่วนแบ่งขาดทุน</t>
  </si>
  <si>
    <t>เงินสดรับจากการดำเนินงาน</t>
  </si>
  <si>
    <t xml:space="preserve">   ขาดทุนจากการเปลี่ยนแปลงในมูลค่ายุติธรรม</t>
  </si>
  <si>
    <t>(ขาดทุนสะสม)</t>
  </si>
  <si>
    <t>เพิ่มทุนหุ้นสามัญ</t>
  </si>
  <si>
    <t>ณ วันที่ 30 มิถุนายน 2566</t>
  </si>
  <si>
    <t>30 มิถุนายน 2566</t>
  </si>
  <si>
    <t>กำไรขาดทุน</t>
  </si>
  <si>
    <t xml:space="preserve">          </t>
  </si>
  <si>
    <t>กำไร (ขาดทุน) จากเงินลงทุน</t>
  </si>
  <si>
    <t>ขาดทุนจากการด้อยค่าของเงินลงทุนในบริษัทย่อย</t>
  </si>
  <si>
    <t>ภาษีเงินได้ - รายได้ (ค่าใช้จ่าย)</t>
  </si>
  <si>
    <t>รายการที่จะไม่ถูกจัดประเภทรายการใหม่เข้าไปไว้ในกำไร</t>
  </si>
  <si>
    <t xml:space="preserve">ส่วนแบ่งกำไร (ขาดทุน) เบ็ดเสร็จอื่นจากเงินลงทุนในบริษัทร่วม </t>
  </si>
  <si>
    <t>รายการที่อาจถูกจัดประเภทใหม่เข้าไปไว้ในกำไร</t>
  </si>
  <si>
    <t xml:space="preserve">กำไร (ขาดทุน) ต่อหุ้นขั้นพื้นฐาน </t>
  </si>
  <si>
    <t>กำไร (ขาดทุน) จากการดำเนินงาน</t>
  </si>
  <si>
    <t>โอนกลับจากการด้อยค่าของสินทรัพย์</t>
  </si>
  <si>
    <t>กำไรจากเงินลงทุนในตราสารทุนที่กำหนดให้</t>
  </si>
  <si>
    <t>ส่วนแบ่งกำไร (ขาดทุน) เบ็ดเสร็จอื่นจากเงินลงทุนในบริษัทร่วม</t>
  </si>
  <si>
    <t>กำไรเบ็ดเสร็จอื่นรวม - สุทธิจากภาษี</t>
  </si>
  <si>
    <t xml:space="preserve">   ก่อนภาษีเป็นเงินสดรับ (จ่าย) จากกิจกรรมดำเนินงาน</t>
  </si>
  <si>
    <t xml:space="preserve">   ส่วนแบ่งกำไรจากเงินลงทุนในบริษัทร่วม</t>
  </si>
  <si>
    <t xml:space="preserve">   โอนกลับขาดทุนจากการด้อยค่าของสินทรัพย์</t>
  </si>
  <si>
    <t xml:space="preserve">   เงินให้สินเชื่อแก่ลูกหนี้และดอกเบี้ยค้างรับสุทธิ</t>
  </si>
  <si>
    <t>เงินสดรับจากเงินลงทุนตามวิธีมูลค่ายุติธรรม</t>
  </si>
  <si>
    <t>เงินสดรับจากเงินปันผลในบริษัทร่วม</t>
  </si>
  <si>
    <t>เงินสดจ่ายหนี้สินสัญญาเช่า</t>
  </si>
  <si>
    <t>เงินปันผลค้างรับเพิ่มขึ้น</t>
  </si>
  <si>
    <t>สำหรับงวดสามเดือนสิ้นสุดวันที่ 30 มิถุนายน 2566</t>
  </si>
  <si>
    <t>สำหรับงวดหกเดือนสิ้นสุดวันที่ 30 มิถุนายน 2566</t>
  </si>
  <si>
    <t>ยอดคงเหลือ ณ วันที่ 30 มิถุนายน 2565</t>
  </si>
  <si>
    <t>ยอดคงเหลือ ณ วันที่ 30 มิถุนายน 2566</t>
  </si>
  <si>
    <t>กำไร (ขาดทุน) เบ็ดเสร็จอื่นสำหรับงวด</t>
  </si>
  <si>
    <t>กำไรเบ็ดเสร็จอื่นสำหรับงวด</t>
  </si>
  <si>
    <t>กำไรเบ็ดเสร็จรวมสำหรับงวด</t>
  </si>
  <si>
    <t>ขาดทุนจากการเปลี่ยนแปลงมูลค่าของตราสารหนี้</t>
  </si>
  <si>
    <t xml:space="preserve">   ที่วัดมูลค่าด้วยมูลค่ายุติธรรมผ่านกำไรขาดทุนเบ็ดเสร็จอื่น</t>
  </si>
  <si>
    <t xml:space="preserve">      หุ้นสามัญ 9,377,555,544 หุ้น มูลค่าหุ้นละ 0.50 บาท </t>
  </si>
  <si>
    <t>ผลขาดทุนด้านเครดิตที่คาดว่าจะเกิดขึ้น (โอนกลับ)</t>
  </si>
  <si>
    <t>กำไร (ขาดทุน) ต่อหุ้นปรับลด</t>
  </si>
  <si>
    <t>เงินสดจ่ายเพื่อเงินลงทุนในบริษัทย่อย</t>
  </si>
  <si>
    <t>กำไรที่เกิดจากการวัดมูลค่าเงินลงทุนตามวิธีมูลค่ายุติธรรม</t>
  </si>
  <si>
    <t xml:space="preserve">   สินทรัพย์ที่ถือไว้เพื่อขาย</t>
  </si>
  <si>
    <t xml:space="preserve">   เงินฝากธนาคารที่มีภาระค้ำประกัน</t>
  </si>
  <si>
    <t>เจ้าหนี้จากการซื้อลูกหนี้ของบริษัทย่อย</t>
  </si>
  <si>
    <t xml:space="preserve">   ผลขาดทุนด้านเครดิตที่คาดว่าจะเกิดขึ้น (โอนกลับ)</t>
  </si>
  <si>
    <t xml:space="preserve">   ขาดทุน (กำไร) จากการเปลี่ยนแปลงในมูลค่ายุติธรรม</t>
  </si>
  <si>
    <t xml:space="preserve">   กำไรจากอัตราแลกเปลี่ยน</t>
  </si>
  <si>
    <t xml:space="preserve">   ขาดทุน (กำไร) จากการขายและตัดจำหน่ายอุปกรณ์</t>
  </si>
  <si>
    <t xml:space="preserve">   ขาดทุนจากการด้อยค่าของเงินลงทุนในบริษัทย่อย   </t>
  </si>
  <si>
    <t>เงินสดสุทธิได้มาจากกิจกรรมดำเนินงาน</t>
  </si>
  <si>
    <t>เงินสดสุทธิได้มาจากกิจกรรมจัดหาเงิน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</si>
  <si>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</si>
  <si>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เงินสดและรายการเทียบเท่าเงินสดปลายงวด</t>
  </si>
  <si>
    <t>เงินสดสุทธิใช้ไปในกิจกรรมลงทุน</t>
  </si>
  <si>
    <t>เจ้าหนี้ลดลงจากการจ่ายชำระเงินลงทุน</t>
  </si>
  <si>
    <t>ส่วนแบ่งกำไรจากเงินลงทุนในบริษัทร่วม</t>
  </si>
  <si>
    <t xml:space="preserve">ส่วนแบ่งขาดทุนเบ็ดเสร็จอื่นจากเงินลงทุนในบริษัทร่วม </t>
  </si>
  <si>
    <t>ส่วนแบ่งขาดทุนเบ็ดเสร็จอื่นจากเงินลงทุนในบริษัทร่วม</t>
  </si>
  <si>
    <t xml:space="preserve">   สินทรัพย์ไม่หมุนเวียนอื่น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</si>
</sst>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#,##0.0_);[Red]\(#,##0.0\)"/>
    <numFmt numFmtId="168" formatCode="0.0%"/>
    <numFmt numFmtId="169" formatCode="_(* #,##0_);_(* \(#,##0\);_(* &quot;-&quot;??_);_(@_)"/>
    <numFmt numFmtId="170" formatCode="_(* #,##0.00_);_(* \(#,##0.00\);_(* &quot;-&quot;_);_(@_)"/>
    <numFmt numFmtId="171" formatCode="_-* #,##0.00\ _D_M_-;\-* #,##0.00\ _D_M_-;_-* &quot;-&quot;??\ _D_M_-;_-@_-"/>
    <numFmt numFmtId="172" formatCode="_-* #,##0_-;\-* #,##0_-;_-* &quot;-&quot;??_-;_-@_-"/>
    <numFmt numFmtId="173" formatCode="_(* #,##0_);_(* \(#,##0\);_(* &quot;-&quot;????_);_(@_)"/>
    <numFmt numFmtId="174" formatCode="#,##0;\(#,##0\)"/>
    <numFmt numFmtId="175" formatCode="_(* #,##0.000_);_(* \(#,##0.000\);_(* &quot;-&quot;_);_(@_)"/>
  </numFmts>
  <fonts count="50">
    <font>
      <sz val="10"/>
      <name val="ApFont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0"/>
      <name val="ApFont"/>
    </font>
    <font>
      <sz val="12"/>
      <name val="Times New Roman"/>
      <family val="1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8"/>
      <name val="ApFont"/>
    </font>
    <font>
      <sz val="11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0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ApFont"/>
      <family val="2"/>
    </font>
    <font>
      <sz val="14"/>
      <name val="Angsana New"/>
      <family val="1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6"/>
      <color theme="0"/>
      <name val="Angsana New"/>
      <family val="1"/>
    </font>
    <font>
      <b/>
      <sz val="14"/>
      <color rgb="FFFF0000"/>
      <name val="Arial"/>
      <family val="2"/>
    </font>
    <font>
      <b/>
      <sz val="16"/>
      <color rgb="FFFF0000"/>
      <name val="Angsana New"/>
      <family val="1"/>
    </font>
    <font>
      <sz val="16"/>
      <color theme="5"/>
      <name val="Angsana New"/>
      <family val="1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4" borderId="0" applyNumberFormat="0" applyBorder="0" applyAlignment="0" applyProtection="0"/>
    <xf numFmtId="0" fontId="14" fillId="13" borderId="0" applyNumberFormat="0" applyBorder="0" applyAlignment="0" applyProtection="0"/>
    <xf numFmtId="0" fontId="14" fillId="12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0" borderId="0" applyNumberFormat="0" applyBorder="0" applyAlignment="0" applyProtection="0"/>
    <xf numFmtId="0" fontId="14" fillId="17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13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23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6" fillId="24" borderId="1" applyNumberFormat="0" applyAlignment="0" applyProtection="0"/>
    <xf numFmtId="0" fontId="26" fillId="25" borderId="1" applyNumberFormat="0" applyAlignment="0" applyProtection="0"/>
    <xf numFmtId="0" fontId="17" fillId="26" borderId="2" applyNumberFormat="0" applyAlignment="0" applyProtection="0"/>
    <xf numFmtId="43" fontId="11" fillId="0" borderId="0" applyFont="0" applyFill="0" applyBorder="0" applyAlignment="0" applyProtection="0"/>
    <xf numFmtId="166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173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43" fontId="2" fillId="0" borderId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4" fillId="0" borderId="0" applyFont="0" applyFill="0" applyBorder="0" applyAlignment="0" applyProtection="0"/>
    <xf numFmtId="173" fontId="4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8" fontId="3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0" borderId="0" applyNumberFormat="0" applyBorder="0" applyAlignment="0" applyProtection="0"/>
    <xf numFmtId="0" fontId="19" fillId="7" borderId="0" applyNumberFormat="0" applyBorder="0" applyAlignment="0" applyProtection="0"/>
    <xf numFmtId="38" fontId="4" fillId="27" borderId="0" applyNumberFormat="0" applyBorder="0" applyAlignment="0" applyProtection="0"/>
    <xf numFmtId="0" fontId="28" fillId="0" borderId="4" applyNumberFormat="0" applyFill="0" applyAlignment="0" applyProtection="0"/>
    <xf numFmtId="0" fontId="35" fillId="0" borderId="3" applyNumberFormat="0" applyFill="0" applyAlignment="0" applyProtection="0"/>
    <xf numFmtId="0" fontId="29" fillId="0" borderId="6" applyNumberFormat="0" applyFill="0" applyAlignment="0" applyProtection="0"/>
    <xf numFmtId="0" fontId="36" fillId="0" borderId="5" applyNumberFormat="0" applyFill="0" applyAlignment="0" applyProtection="0"/>
    <xf numFmtId="0" fontId="30" fillId="0" borderId="8" applyNumberFormat="0" applyFill="0" applyAlignment="0" applyProtection="0"/>
    <xf numFmtId="0" fontId="37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0" fontId="4" fillId="28" borderId="9" applyNumberFormat="0" applyBorder="0" applyAlignment="0" applyProtection="0"/>
    <xf numFmtId="0" fontId="24" fillId="8" borderId="1" applyNumberFormat="0" applyAlignment="0" applyProtection="0"/>
    <xf numFmtId="0" fontId="24" fillId="11" borderId="1" applyNumberFormat="0" applyAlignment="0" applyProtection="0"/>
    <xf numFmtId="0" fontId="20" fillId="0" borderId="10" applyNumberFormat="0" applyFill="0" applyAlignment="0" applyProtection="0"/>
    <xf numFmtId="0" fontId="31" fillId="0" borderId="11" applyNumberFormat="0" applyFill="0" applyAlignment="0" applyProtection="0"/>
    <xf numFmtId="0" fontId="32" fillId="11" borderId="0" applyNumberFormat="0" applyBorder="0" applyAlignment="0" applyProtection="0"/>
    <xf numFmtId="0" fontId="21" fillId="11" borderId="0" applyNumberFormat="0" applyBorder="0" applyAlignment="0" applyProtection="0"/>
    <xf numFmtId="37" fontId="5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13" fillId="0" borderId="0"/>
    <xf numFmtId="0" fontId="4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3" fillId="0" borderId="0"/>
    <xf numFmtId="0" fontId="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4" fillId="0" borderId="0"/>
    <xf numFmtId="0" fontId="45" fillId="0" borderId="0"/>
    <xf numFmtId="0" fontId="1" fillId="0" borderId="0"/>
    <xf numFmtId="0" fontId="43" fillId="0" borderId="0"/>
    <xf numFmtId="0" fontId="43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11" fillId="0" borderId="0"/>
    <xf numFmtId="0" fontId="2" fillId="6" borderId="12" applyNumberFormat="0" applyFont="0" applyAlignment="0" applyProtection="0"/>
    <xf numFmtId="0" fontId="11" fillId="6" borderId="12" applyNumberFormat="0" applyFont="0" applyAlignment="0" applyProtection="0"/>
    <xf numFmtId="0" fontId="25" fillId="25" borderId="13" applyNumberFormat="0" applyAlignment="0" applyProtection="0"/>
    <xf numFmtId="0" fontId="25" fillId="24" borderId="13" applyNumberFormat="0" applyAlignment="0" applyProtection="0"/>
    <xf numFmtId="10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" fillId="0" borderId="0" applyFill="0" applyBorder="0" applyAlignment="0" applyProtection="0"/>
    <xf numFmtId="37" fontId="12" fillId="0" borderId="0"/>
    <xf numFmtId="1" fontId="2" fillId="0" borderId="14" applyNumberFormat="0" applyFill="0" applyAlignment="0" applyProtection="0">
      <alignment horizontal="center" vertical="center"/>
    </xf>
    <xf numFmtId="0" fontId="3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2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3" fillId="0" borderId="0"/>
  </cellStyleXfs>
  <cellXfs count="107">
    <xf numFmtId="0" fontId="0" fillId="0" borderId="0" xfId="0"/>
    <xf numFmtId="0" fontId="8" fillId="0" borderId="0" xfId="0" applyFont="1" applyAlignment="1">
      <alignment vertical="center"/>
    </xf>
    <xf numFmtId="38" fontId="8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43" fontId="10" fillId="0" borderId="0" xfId="53" applyFont="1" applyFill="1" applyBorder="1" applyAlignment="1">
      <alignment vertical="center"/>
    </xf>
    <xf numFmtId="165" fontId="7" fillId="0" borderId="0" xfId="56" applyNumberFormat="1" applyFont="1" applyFill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center" vertical="center"/>
    </xf>
    <xf numFmtId="165" fontId="7" fillId="0" borderId="20" xfId="0" applyNumberFormat="1" applyFont="1" applyBorder="1" applyAlignment="1">
      <alignment horizontal="right" vertical="center"/>
    </xf>
    <xf numFmtId="165" fontId="7" fillId="0" borderId="0" xfId="53" applyNumberFormat="1" applyFont="1" applyFill="1" applyAlignment="1">
      <alignment vertical="center"/>
    </xf>
    <xf numFmtId="165" fontId="7" fillId="0" borderId="0" xfId="146" applyNumberFormat="1" applyFont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165" fontId="7" fillId="0" borderId="21" xfId="146" applyNumberFormat="1" applyFont="1" applyBorder="1" applyAlignment="1">
      <alignment horizontal="center" vertical="center"/>
    </xf>
    <xf numFmtId="165" fontId="7" fillId="0" borderId="22" xfId="0" applyNumberFormat="1" applyFont="1" applyBorder="1" applyAlignment="1">
      <alignment horizontal="center" vertical="center"/>
    </xf>
    <xf numFmtId="165" fontId="7" fillId="0" borderId="22" xfId="146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horizontal="right" vertical="center"/>
    </xf>
    <xf numFmtId="0" fontId="47" fillId="0" borderId="0" xfId="0" applyFont="1"/>
    <xf numFmtId="169" fontId="7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right" vertical="center"/>
    </xf>
    <xf numFmtId="174" fontId="7" fillId="0" borderId="0" xfId="145" applyNumberFormat="1" applyFont="1" applyAlignment="1">
      <alignment horizontal="center" vertical="center"/>
    </xf>
    <xf numFmtId="0" fontId="7" fillId="0" borderId="0" xfId="145" applyFont="1" applyAlignment="1">
      <alignment horizontal="center" vertical="center"/>
    </xf>
    <xf numFmtId="174" fontId="7" fillId="0" borderId="0" xfId="145" applyNumberFormat="1" applyFont="1" applyAlignment="1">
      <alignment vertical="center"/>
    </xf>
    <xf numFmtId="174" fontId="7" fillId="0" borderId="17" xfId="145" applyNumberFormat="1" applyFont="1" applyBorder="1" applyAlignment="1">
      <alignment horizontal="center" vertical="center"/>
    </xf>
    <xf numFmtId="0" fontId="7" fillId="0" borderId="17" xfId="145" applyFont="1" applyBorder="1" applyAlignment="1">
      <alignment horizontal="center" vertical="center"/>
    </xf>
    <xf numFmtId="0" fontId="8" fillId="0" borderId="0" xfId="145" applyFont="1" applyAlignment="1">
      <alignment horizontal="left" vertical="center"/>
    </xf>
    <xf numFmtId="0" fontId="7" fillId="0" borderId="0" xfId="133" applyFont="1" applyAlignment="1">
      <alignment horizontal="left" vertical="top"/>
    </xf>
    <xf numFmtId="0" fontId="7" fillId="0" borderId="0" xfId="145" applyFont="1" applyAlignment="1">
      <alignment horizontal="left" vertical="center"/>
    </xf>
    <xf numFmtId="0" fontId="8" fillId="0" borderId="0" xfId="145" applyFont="1" applyAlignment="1">
      <alignment vertical="center"/>
    </xf>
    <xf numFmtId="169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7" fillId="0" borderId="18" xfId="111" applyNumberFormat="1" applyFont="1" applyBorder="1" applyAlignment="1">
      <alignment horizontal="center" vertical="center"/>
    </xf>
    <xf numFmtId="165" fontId="7" fillId="0" borderId="20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169" fontId="46" fillId="0" borderId="0" xfId="0" applyNumberFormat="1" applyFont="1" applyAlignment="1">
      <alignment vertical="center"/>
    </xf>
    <xf numFmtId="0" fontId="48" fillId="0" borderId="0" xfId="0" applyFont="1"/>
    <xf numFmtId="169" fontId="8" fillId="0" borderId="0" xfId="0" applyNumberFormat="1" applyFont="1" applyAlignment="1">
      <alignment vertical="center"/>
    </xf>
    <xf numFmtId="0" fontId="7" fillId="0" borderId="0" xfId="145" applyFont="1" applyAlignment="1">
      <alignment vertical="center"/>
    </xf>
    <xf numFmtId="174" fontId="7" fillId="0" borderId="0" xfId="145" applyNumberFormat="1" applyFont="1" applyAlignment="1">
      <alignment horizontal="right" vertical="center" wrapText="1"/>
    </xf>
    <xf numFmtId="0" fontId="7" fillId="0" borderId="0" xfId="137" applyFont="1" applyAlignment="1">
      <alignment vertical="center"/>
    </xf>
    <xf numFmtId="165" fontId="7" fillId="0" borderId="0" xfId="111" applyNumberFormat="1" applyFont="1" applyAlignment="1">
      <alignment horizontal="center" vertical="center"/>
    </xf>
    <xf numFmtId="172" fontId="7" fillId="0" borderId="0" xfId="53" applyNumberFormat="1" applyFont="1" applyFill="1" applyBorder="1" applyAlignment="1">
      <alignment vertical="center"/>
    </xf>
    <xf numFmtId="43" fontId="7" fillId="0" borderId="0" xfId="53" applyFont="1" applyFill="1" applyAlignment="1">
      <alignment vertical="center"/>
    </xf>
    <xf numFmtId="172" fontId="7" fillId="0" borderId="0" xfId="53" applyNumberFormat="1" applyFont="1" applyFill="1" applyAlignment="1">
      <alignment vertical="center"/>
    </xf>
    <xf numFmtId="166" fontId="7" fillId="0" borderId="0" xfId="53" applyNumberFormat="1" applyFont="1" applyFill="1" applyAlignment="1">
      <alignment vertical="center"/>
    </xf>
    <xf numFmtId="165" fontId="7" fillId="0" borderId="0" xfId="53" applyNumberFormat="1" applyFont="1" applyFill="1" applyAlignment="1">
      <alignment horizontal="center" vertical="center"/>
    </xf>
    <xf numFmtId="166" fontId="7" fillId="0" borderId="0" xfId="53" applyNumberFormat="1" applyFont="1" applyFill="1" applyAlignment="1">
      <alignment horizontal="center" vertical="center"/>
    </xf>
    <xf numFmtId="37" fontId="8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vertical="center"/>
    </xf>
    <xf numFmtId="3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38" fontId="7" fillId="0" borderId="17" xfId="0" applyNumberFormat="1" applyFont="1" applyBorder="1" applyAlignment="1">
      <alignment horizontal="center" vertical="center"/>
    </xf>
    <xf numFmtId="38" fontId="9" fillId="0" borderId="0" xfId="0" applyNumberFormat="1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10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/>
    </xf>
    <xf numFmtId="40" fontId="10" fillId="0" borderId="0" xfId="0" applyNumberFormat="1" applyFont="1" applyAlignment="1">
      <alignment horizontal="center" vertical="center"/>
    </xf>
    <xf numFmtId="165" fontId="7" fillId="0" borderId="18" xfId="0" applyNumberFormat="1" applyFont="1" applyBorder="1" applyAlignment="1">
      <alignment horizontal="right" vertical="center"/>
    </xf>
    <xf numFmtId="167" fontId="10" fillId="0" borderId="0" xfId="0" applyNumberFormat="1" applyFont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40" fontId="7" fillId="0" borderId="0" xfId="0" applyNumberFormat="1" applyFont="1" applyAlignment="1">
      <alignment horizontal="center" vertical="center"/>
    </xf>
    <xf numFmtId="40" fontId="7" fillId="0" borderId="0" xfId="0" applyNumberFormat="1" applyFont="1" applyAlignment="1">
      <alignment vertical="center"/>
    </xf>
    <xf numFmtId="165" fontId="7" fillId="0" borderId="19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justify" vertical="center" wrapText="1"/>
    </xf>
    <xf numFmtId="37" fontId="7" fillId="0" borderId="0" xfId="0" applyNumberFormat="1" applyFont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0" xfId="109" applyFont="1" applyAlignment="1">
      <alignment vertical="center"/>
    </xf>
    <xf numFmtId="165" fontId="7" fillId="0" borderId="0" xfId="146" applyNumberFormat="1" applyFont="1" applyAlignment="1">
      <alignment vertical="center"/>
    </xf>
    <xf numFmtId="165" fontId="7" fillId="0" borderId="17" xfId="146" applyNumberFormat="1" applyFont="1" applyBorder="1" applyAlignment="1">
      <alignment vertical="center"/>
    </xf>
    <xf numFmtId="165" fontId="7" fillId="0" borderId="17" xfId="146" applyNumberFormat="1" applyFont="1" applyBorder="1" applyAlignment="1">
      <alignment horizontal="center" vertical="center"/>
    </xf>
    <xf numFmtId="0" fontId="7" fillId="0" borderId="0" xfId="111" applyFont="1" applyAlignment="1">
      <alignment vertical="center"/>
    </xf>
    <xf numFmtId="0" fontId="8" fillId="0" borderId="0" xfId="111" applyFont="1" applyAlignment="1">
      <alignment vertical="center"/>
    </xf>
    <xf numFmtId="0" fontId="7" fillId="0" borderId="0" xfId="109" applyFont="1" applyAlignment="1">
      <alignment vertical="center"/>
    </xf>
    <xf numFmtId="165" fontId="7" fillId="0" borderId="19" xfId="146" applyNumberFormat="1" applyFont="1" applyBorder="1" applyAlignment="1">
      <alignment horizontal="center" vertical="center"/>
    </xf>
    <xf numFmtId="0" fontId="8" fillId="0" borderId="0" xfId="109" applyFont="1" applyAlignment="1">
      <alignment horizontal="left" vertical="center" wrapText="1"/>
    </xf>
    <xf numFmtId="175" fontId="7" fillId="0" borderId="0" xfId="146" applyNumberFormat="1" applyFont="1" applyAlignment="1">
      <alignment horizontal="center" vertical="center"/>
    </xf>
    <xf numFmtId="38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top"/>
    </xf>
    <xf numFmtId="0" fontId="7" fillId="0" borderId="0" xfId="111" applyFont="1" applyAlignment="1">
      <alignment horizontal="left" vertical="center"/>
    </xf>
    <xf numFmtId="165" fontId="7" fillId="0" borderId="17" xfId="0" applyNumberFormat="1" applyFont="1" applyBorder="1" applyAlignment="1">
      <alignment vertical="center"/>
    </xf>
    <xf numFmtId="170" fontId="7" fillId="0" borderId="0" xfId="0" applyNumberFormat="1" applyFont="1" applyAlignment="1">
      <alignment horizontal="center" vertical="center"/>
    </xf>
    <xf numFmtId="0" fontId="8" fillId="0" borderId="0" xfId="111" applyFont="1" applyAlignment="1">
      <alignment horizontal="center" vertical="center"/>
    </xf>
    <xf numFmtId="0" fontId="8" fillId="0" borderId="0" xfId="111" applyFont="1" applyAlignment="1">
      <alignment horizontal="left" vertical="center"/>
    </xf>
    <xf numFmtId="43" fontId="7" fillId="0" borderId="0" xfId="53" applyFont="1" applyFill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38" fontId="7" fillId="0" borderId="0" xfId="111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38" fontId="7" fillId="0" borderId="0" xfId="0" applyNumberFormat="1" applyFont="1" applyAlignment="1">
      <alignment horizontal="right" vertical="center"/>
    </xf>
    <xf numFmtId="38" fontId="7" fillId="0" borderId="17" xfId="0" applyNumberFormat="1" applyFont="1" applyBorder="1" applyAlignment="1">
      <alignment horizontal="center" vertical="center"/>
    </xf>
    <xf numFmtId="169" fontId="7" fillId="0" borderId="17" xfId="0" applyNumberFormat="1" applyFont="1" applyBorder="1" applyAlignment="1">
      <alignment horizontal="center" vertical="center"/>
    </xf>
    <xf numFmtId="174" fontId="7" fillId="0" borderId="0" xfId="145" applyNumberFormat="1" applyFont="1" applyAlignment="1">
      <alignment horizontal="center" vertical="center"/>
    </xf>
    <xf numFmtId="174" fontId="7" fillId="0" borderId="17" xfId="145" applyNumberFormat="1" applyFont="1" applyBorder="1" applyAlignment="1">
      <alignment horizontal="center" vertical="center"/>
    </xf>
    <xf numFmtId="174" fontId="7" fillId="0" borderId="18" xfId="145" applyNumberFormat="1" applyFont="1" applyBorder="1" applyAlignment="1">
      <alignment horizontal="center" vertical="center"/>
    </xf>
  </cellXfs>
  <cellStyles count="168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6" xfId="46" builtinId="49" customBuiltin="1"/>
    <cellStyle name="Accent6 2" xfId="47" xr:uid="{00000000-0005-0000-0000-00002E000000}"/>
    <cellStyle name="Bad" xfId="48" builtinId="27" customBuiltin="1"/>
    <cellStyle name="Bad 2" xfId="49" xr:uid="{00000000-0005-0000-0000-000030000000}"/>
    <cellStyle name="Calculation" xfId="50" builtinId="22" customBuiltin="1"/>
    <cellStyle name="Calculation 2" xfId="51" xr:uid="{00000000-0005-0000-0000-000032000000}"/>
    <cellStyle name="Check Cell 2" xfId="52" xr:uid="{00000000-0005-0000-0000-000033000000}"/>
    <cellStyle name="Comma" xfId="53" builtinId="3"/>
    <cellStyle name="Comma 10" xfId="54" xr:uid="{00000000-0005-0000-0000-000035000000}"/>
    <cellStyle name="Comma 2" xfId="55" xr:uid="{00000000-0005-0000-0000-000036000000}"/>
    <cellStyle name="Comma 2 2" xfId="56" xr:uid="{00000000-0005-0000-0000-000037000000}"/>
    <cellStyle name="Comma 2 2 2" xfId="57" xr:uid="{00000000-0005-0000-0000-000038000000}"/>
    <cellStyle name="Comma 2 2 3" xfId="58" xr:uid="{00000000-0005-0000-0000-000039000000}"/>
    <cellStyle name="Comma 2 3" xfId="59" xr:uid="{00000000-0005-0000-0000-00003A000000}"/>
    <cellStyle name="Comma 2 3 2" xfId="60" xr:uid="{00000000-0005-0000-0000-00003B000000}"/>
    <cellStyle name="Comma 2 4" xfId="61" xr:uid="{00000000-0005-0000-0000-00003C000000}"/>
    <cellStyle name="Comma 2 5" xfId="62" xr:uid="{00000000-0005-0000-0000-00003D000000}"/>
    <cellStyle name="Comma 2 6" xfId="63" xr:uid="{00000000-0005-0000-0000-00003E000000}"/>
    <cellStyle name="Comma 3" xfId="64" xr:uid="{00000000-0005-0000-0000-00003F000000}"/>
    <cellStyle name="Comma 4" xfId="65" xr:uid="{00000000-0005-0000-0000-000040000000}"/>
    <cellStyle name="Comma 5" xfId="66" xr:uid="{00000000-0005-0000-0000-000041000000}"/>
    <cellStyle name="Comma 6" xfId="67" xr:uid="{00000000-0005-0000-0000-000042000000}"/>
    <cellStyle name="Comma 7" xfId="68" xr:uid="{00000000-0005-0000-0000-000043000000}"/>
    <cellStyle name="Comma 8" xfId="69" xr:uid="{00000000-0005-0000-0000-000044000000}"/>
    <cellStyle name="Comma 8 2" xfId="70" xr:uid="{00000000-0005-0000-0000-000045000000}"/>
    <cellStyle name="comma zerodec" xfId="71" xr:uid="{00000000-0005-0000-0000-000046000000}"/>
    <cellStyle name="comma zerodec 2" xfId="72" xr:uid="{00000000-0005-0000-0000-000047000000}"/>
    <cellStyle name="Currency1" xfId="73" xr:uid="{00000000-0005-0000-0000-000048000000}"/>
    <cellStyle name="Currency1 2" xfId="74" xr:uid="{00000000-0005-0000-0000-000049000000}"/>
    <cellStyle name="Dollar (zero dec)" xfId="75" xr:uid="{00000000-0005-0000-0000-00004A000000}"/>
    <cellStyle name="Explanatory Text" xfId="76" builtinId="53" customBuiltin="1"/>
    <cellStyle name="Explanatory Text 2" xfId="77" xr:uid="{00000000-0005-0000-0000-00004C000000}"/>
    <cellStyle name="Good" xfId="78" builtinId="26" customBuiltin="1"/>
    <cellStyle name="Good 2" xfId="79" xr:uid="{00000000-0005-0000-0000-00004E000000}"/>
    <cellStyle name="Grey" xfId="80" xr:uid="{00000000-0005-0000-0000-00004F000000}"/>
    <cellStyle name="Heading 1 2" xfId="81" xr:uid="{00000000-0005-0000-0000-000050000000}"/>
    <cellStyle name="Heading 1 3" xfId="82" xr:uid="{00000000-0005-0000-0000-000051000000}"/>
    <cellStyle name="Heading 2 2" xfId="83" xr:uid="{00000000-0005-0000-0000-000052000000}"/>
    <cellStyle name="Heading 2 3" xfId="84" xr:uid="{00000000-0005-0000-0000-000053000000}"/>
    <cellStyle name="Heading 3 2" xfId="85" xr:uid="{00000000-0005-0000-0000-000054000000}"/>
    <cellStyle name="Heading 3 3" xfId="86" xr:uid="{00000000-0005-0000-0000-000055000000}"/>
    <cellStyle name="Heading 4 2" xfId="87" xr:uid="{00000000-0005-0000-0000-000056000000}"/>
    <cellStyle name="Heading 4 3" xfId="88" xr:uid="{00000000-0005-0000-0000-000057000000}"/>
    <cellStyle name="Input [yellow]" xfId="89" xr:uid="{00000000-0005-0000-0000-000058000000}"/>
    <cellStyle name="Input 2" xfId="90" xr:uid="{00000000-0005-0000-0000-000059000000}"/>
    <cellStyle name="Input 3" xfId="91" xr:uid="{00000000-0005-0000-0000-00005A000000}"/>
    <cellStyle name="Linked Cell" xfId="92" builtinId="24" customBuiltin="1"/>
    <cellStyle name="Linked Cell 2" xfId="93" xr:uid="{00000000-0005-0000-0000-00005C000000}"/>
    <cellStyle name="Neutral 2" xfId="94" xr:uid="{00000000-0005-0000-0000-00005D000000}"/>
    <cellStyle name="Neutral 3" xfId="95" xr:uid="{00000000-0005-0000-0000-00005E000000}"/>
    <cellStyle name="no dec" xfId="96" xr:uid="{00000000-0005-0000-0000-00005F000000}"/>
    <cellStyle name="Normal" xfId="0" builtinId="0"/>
    <cellStyle name="Normal - Style1" xfId="97" xr:uid="{00000000-0005-0000-0000-000061000000}"/>
    <cellStyle name="Normal - Style1 2" xfId="98" xr:uid="{00000000-0005-0000-0000-000062000000}"/>
    <cellStyle name="Normal 10" xfId="99" xr:uid="{00000000-0005-0000-0000-000063000000}"/>
    <cellStyle name="Normal 11" xfId="100" xr:uid="{00000000-0005-0000-0000-000064000000}"/>
    <cellStyle name="Normal 12" xfId="101" xr:uid="{00000000-0005-0000-0000-000065000000}"/>
    <cellStyle name="Normal 13" xfId="102" xr:uid="{00000000-0005-0000-0000-000066000000}"/>
    <cellStyle name="Normal 14" xfId="103" xr:uid="{00000000-0005-0000-0000-000067000000}"/>
    <cellStyle name="Normal 15" xfId="104" xr:uid="{00000000-0005-0000-0000-000068000000}"/>
    <cellStyle name="Normal 16" xfId="105" xr:uid="{00000000-0005-0000-0000-000069000000}"/>
    <cellStyle name="Normal 17" xfId="106" xr:uid="{00000000-0005-0000-0000-00006A000000}"/>
    <cellStyle name="Normal 18" xfId="107" xr:uid="{00000000-0005-0000-0000-00006B000000}"/>
    <cellStyle name="Normal 19" xfId="108" xr:uid="{00000000-0005-0000-0000-00006C000000}"/>
    <cellStyle name="Normal 2" xfId="109" xr:uid="{00000000-0005-0000-0000-00006D000000}"/>
    <cellStyle name="Normal 2 2" xfId="110" xr:uid="{00000000-0005-0000-0000-00006E000000}"/>
    <cellStyle name="Normal 2 3" xfId="111" xr:uid="{00000000-0005-0000-0000-00006F000000}"/>
    <cellStyle name="Normal 20" xfId="112" xr:uid="{00000000-0005-0000-0000-000070000000}"/>
    <cellStyle name="Normal 21" xfId="113" xr:uid="{00000000-0005-0000-0000-000071000000}"/>
    <cellStyle name="Normal 22" xfId="114" xr:uid="{00000000-0005-0000-0000-000072000000}"/>
    <cellStyle name="Normal 23" xfId="115" xr:uid="{00000000-0005-0000-0000-000073000000}"/>
    <cellStyle name="Normal 24" xfId="116" xr:uid="{00000000-0005-0000-0000-000074000000}"/>
    <cellStyle name="Normal 25" xfId="117" xr:uid="{00000000-0005-0000-0000-000075000000}"/>
    <cellStyle name="Normal 26" xfId="118" xr:uid="{00000000-0005-0000-0000-000076000000}"/>
    <cellStyle name="Normal 27" xfId="119" xr:uid="{00000000-0005-0000-0000-000077000000}"/>
    <cellStyle name="Normal 28" xfId="120" xr:uid="{00000000-0005-0000-0000-000078000000}"/>
    <cellStyle name="Normal 29" xfId="121" xr:uid="{00000000-0005-0000-0000-000079000000}"/>
    <cellStyle name="Normal 3" xfId="122" xr:uid="{00000000-0005-0000-0000-00007A000000}"/>
    <cellStyle name="Normal 3 2" xfId="123" xr:uid="{00000000-0005-0000-0000-00007B000000}"/>
    <cellStyle name="Normal 30" xfId="124" xr:uid="{00000000-0005-0000-0000-00007C000000}"/>
    <cellStyle name="Normal 31" xfId="125" xr:uid="{00000000-0005-0000-0000-00007D000000}"/>
    <cellStyle name="Normal 32" xfId="126" xr:uid="{00000000-0005-0000-0000-00007E000000}"/>
    <cellStyle name="Normal 33" xfId="127" xr:uid="{00000000-0005-0000-0000-00007F000000}"/>
    <cellStyle name="Normal 34" xfId="128" xr:uid="{00000000-0005-0000-0000-000080000000}"/>
    <cellStyle name="Normal 35" xfId="129" xr:uid="{00000000-0005-0000-0000-000081000000}"/>
    <cellStyle name="Normal 36" xfId="130" xr:uid="{00000000-0005-0000-0000-000082000000}"/>
    <cellStyle name="Normal 37" xfId="131" xr:uid="{00000000-0005-0000-0000-000083000000}"/>
    <cellStyle name="Normal 37 2" xfId="132" xr:uid="{00000000-0005-0000-0000-000084000000}"/>
    <cellStyle name="Normal 4" xfId="133" xr:uid="{00000000-0005-0000-0000-000085000000}"/>
    <cellStyle name="Normal 4 2" xfId="134" xr:uid="{00000000-0005-0000-0000-000086000000}"/>
    <cellStyle name="Normal 4 3" xfId="135" xr:uid="{00000000-0005-0000-0000-000087000000}"/>
    <cellStyle name="Normal 46" xfId="136" xr:uid="{00000000-0005-0000-0000-000088000000}"/>
    <cellStyle name="Normal 47" xfId="137" xr:uid="{00000000-0005-0000-0000-000089000000}"/>
    <cellStyle name="Normal 48" xfId="138" xr:uid="{00000000-0005-0000-0000-00008A000000}"/>
    <cellStyle name="Normal 49" xfId="139" xr:uid="{00000000-0005-0000-0000-00008B000000}"/>
    <cellStyle name="Normal 5" xfId="140" xr:uid="{00000000-0005-0000-0000-00008C000000}"/>
    <cellStyle name="Normal 6" xfId="141" xr:uid="{00000000-0005-0000-0000-00008D000000}"/>
    <cellStyle name="Normal 7" xfId="142" xr:uid="{00000000-0005-0000-0000-00008E000000}"/>
    <cellStyle name="Normal 8" xfId="143" xr:uid="{00000000-0005-0000-0000-00008F000000}"/>
    <cellStyle name="Normal 9" xfId="144" xr:uid="{00000000-0005-0000-0000-000090000000}"/>
    <cellStyle name="Normal_Ace Insurance thai" xfId="145" xr:uid="{00000000-0005-0000-0000-000091000000}"/>
    <cellStyle name="Normal_S593-Bs&amp;plT-Q3'08" xfId="146" xr:uid="{00000000-0005-0000-0000-000092000000}"/>
    <cellStyle name="Note 2" xfId="147" xr:uid="{00000000-0005-0000-0000-000093000000}"/>
    <cellStyle name="Note 3" xfId="148" xr:uid="{00000000-0005-0000-0000-000094000000}"/>
    <cellStyle name="Output 2" xfId="149" xr:uid="{00000000-0005-0000-0000-000095000000}"/>
    <cellStyle name="Output 3" xfId="150" xr:uid="{00000000-0005-0000-0000-000096000000}"/>
    <cellStyle name="Percent [2]" xfId="151" xr:uid="{00000000-0005-0000-0000-000097000000}"/>
    <cellStyle name="Percent 2" xfId="152" xr:uid="{00000000-0005-0000-0000-000098000000}"/>
    <cellStyle name="Percent 2 2" xfId="153" xr:uid="{00000000-0005-0000-0000-000099000000}"/>
    <cellStyle name="Percent 2 2 2" xfId="154" xr:uid="{00000000-0005-0000-0000-00009A000000}"/>
    <cellStyle name="Percent 2 3" xfId="155" xr:uid="{00000000-0005-0000-0000-00009B000000}"/>
    <cellStyle name="Percent 2 4" xfId="156" xr:uid="{00000000-0005-0000-0000-00009C000000}"/>
    <cellStyle name="Percent 2 5" xfId="157" xr:uid="{00000000-0005-0000-0000-00009D000000}"/>
    <cellStyle name="Percent 3" xfId="158" xr:uid="{00000000-0005-0000-0000-00009E000000}"/>
    <cellStyle name="pwstyle" xfId="159" xr:uid="{00000000-0005-0000-0000-00009F000000}"/>
    <cellStyle name="Quantity" xfId="160" xr:uid="{00000000-0005-0000-0000-0000A0000000}"/>
    <cellStyle name="Title 2" xfId="161" xr:uid="{00000000-0005-0000-0000-0000A1000000}"/>
    <cellStyle name="Title 3" xfId="162" xr:uid="{00000000-0005-0000-0000-0000A2000000}"/>
    <cellStyle name="Total" xfId="163" builtinId="25" customBuiltin="1"/>
    <cellStyle name="Total 2" xfId="164" xr:uid="{00000000-0005-0000-0000-0000A4000000}"/>
    <cellStyle name="Warning Text" xfId="165" builtinId="11" customBuiltin="1"/>
    <cellStyle name="Warning Text 2" xfId="166" xr:uid="{00000000-0005-0000-0000-0000A6000000}"/>
    <cellStyle name="ปกติ_NOTEQ300" xfId="167" xr:uid="{00000000-0005-0000-0000-0000A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9D7"/>
      <rgbColor rgb="00AEE5FB"/>
      <rgbColor rgb="00EEF0FD"/>
      <rgbColor rgb="00FEFEB8"/>
      <rgbColor rgb="00CDE8FB"/>
      <rgbColor rgb="00CEF8AE"/>
      <rgbColor rgb="00FDBCBC"/>
      <rgbColor rgb="00FCDEC0"/>
      <rgbColor rgb="00EAE9D7"/>
      <rgbColor rgb="005DCBFD"/>
      <rgbColor rgb="00D7ECF4"/>
      <rgbColor rgb="00F9ED5B"/>
      <rgbColor rgb="009ACCEE"/>
      <rgbColor rgb="0079C666"/>
      <rgbColor rgb="00FA6A6A"/>
      <rgbColor rgb="00FBC36E"/>
      <rgbColor rgb="00BFBFB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1"/>
  <sheetViews>
    <sheetView showGridLines="0" tabSelected="1" zoomScale="80" zoomScaleNormal="80" zoomScaleSheetLayoutView="80" workbookViewId="0"/>
  </sheetViews>
  <sheetFormatPr defaultColWidth="9.36328125" defaultRowHeight="24" customHeight="1"/>
  <cols>
    <col min="1" max="1" width="54" style="49" customWidth="1"/>
    <col min="2" max="2" width="8.54296875" style="49" bestFit="1" customWidth="1"/>
    <col min="3" max="3" width="0.6328125" style="49" customWidth="1"/>
    <col min="4" max="4" width="15.6328125" style="49" customWidth="1"/>
    <col min="5" max="5" width="0.6328125" style="49" customWidth="1"/>
    <col min="6" max="6" width="15.6328125" style="49" customWidth="1"/>
    <col min="7" max="7" width="0.6328125" style="49" customWidth="1"/>
    <col min="8" max="8" width="15.6328125" style="60" customWidth="1"/>
    <col min="9" max="9" width="0.6328125" style="60" customWidth="1"/>
    <col min="10" max="10" width="15.6328125" style="60" customWidth="1"/>
    <col min="11" max="11" width="14" style="49" customWidth="1"/>
    <col min="12" max="12" width="13.453125" style="49" bestFit="1" customWidth="1"/>
    <col min="13" max="13" width="11.54296875" style="49" bestFit="1" customWidth="1"/>
    <col min="14" max="15" width="9.36328125" style="49"/>
    <col min="16" max="16" width="10.54296875" style="49" bestFit="1" customWidth="1"/>
    <col min="17" max="16384" width="9.36328125" style="49"/>
  </cols>
  <sheetData>
    <row r="1" spans="1:10" ht="24" customHeight="1">
      <c r="A1" s="2" t="s">
        <v>109</v>
      </c>
      <c r="B1" s="2"/>
      <c r="C1" s="2"/>
      <c r="D1" s="2"/>
      <c r="E1" s="2"/>
      <c r="F1" s="2"/>
      <c r="G1" s="2"/>
      <c r="H1" s="48"/>
      <c r="I1" s="48"/>
      <c r="J1" s="48"/>
    </row>
    <row r="2" spans="1:10" ht="24" customHeight="1">
      <c r="A2" s="2" t="s">
        <v>15</v>
      </c>
      <c r="B2" s="2"/>
      <c r="C2" s="2"/>
      <c r="D2" s="1"/>
      <c r="E2" s="2"/>
      <c r="F2" s="2"/>
      <c r="G2" s="2"/>
      <c r="H2" s="48"/>
      <c r="I2" s="48"/>
      <c r="J2" s="48"/>
    </row>
    <row r="3" spans="1:10" ht="24" customHeight="1">
      <c r="A3" s="2" t="s">
        <v>176</v>
      </c>
      <c r="B3" s="2"/>
      <c r="C3" s="2"/>
      <c r="D3" s="2"/>
      <c r="E3" s="2"/>
      <c r="F3" s="2"/>
      <c r="G3" s="2"/>
      <c r="H3" s="48"/>
      <c r="I3" s="48"/>
      <c r="J3" s="48"/>
    </row>
    <row r="4" spans="1:10" ht="24" customHeight="1">
      <c r="A4" s="101" t="s">
        <v>84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24" customHeight="1">
      <c r="A5" s="50"/>
      <c r="B5" s="51"/>
      <c r="C5" s="50"/>
      <c r="D5" s="102" t="s">
        <v>14</v>
      </c>
      <c r="E5" s="102"/>
      <c r="F5" s="102"/>
      <c r="H5" s="102" t="s">
        <v>10</v>
      </c>
      <c r="I5" s="102"/>
      <c r="J5" s="102"/>
    </row>
    <row r="6" spans="1:10" ht="24" customHeight="1">
      <c r="B6" s="52" t="s">
        <v>0</v>
      </c>
      <c r="C6" s="53"/>
      <c r="D6" s="54" t="s">
        <v>177</v>
      </c>
      <c r="E6" s="55"/>
      <c r="F6" s="54" t="s">
        <v>158</v>
      </c>
      <c r="G6" s="55"/>
      <c r="H6" s="54" t="s">
        <v>177</v>
      </c>
      <c r="I6" s="99"/>
      <c r="J6" s="54" t="s">
        <v>158</v>
      </c>
    </row>
    <row r="7" spans="1:10" ht="24" customHeight="1">
      <c r="B7" s="56"/>
      <c r="C7" s="53"/>
      <c r="D7" s="55" t="s">
        <v>27</v>
      </c>
      <c r="E7" s="55"/>
      <c r="F7" s="55" t="s">
        <v>28</v>
      </c>
      <c r="G7" s="55"/>
      <c r="H7" s="55" t="s">
        <v>27</v>
      </c>
      <c r="I7" s="55"/>
      <c r="J7" s="55" t="s">
        <v>28</v>
      </c>
    </row>
    <row r="8" spans="1:10" ht="24" customHeight="1">
      <c r="B8" s="56"/>
      <c r="C8" s="53"/>
      <c r="D8" s="55" t="s">
        <v>29</v>
      </c>
      <c r="E8" s="55"/>
      <c r="F8" s="57"/>
      <c r="G8" s="55"/>
      <c r="H8" s="55" t="s">
        <v>29</v>
      </c>
      <c r="I8" s="55"/>
      <c r="J8" s="57"/>
    </row>
    <row r="9" spans="1:10" ht="24" customHeight="1">
      <c r="A9" s="58" t="s">
        <v>11</v>
      </c>
      <c r="B9" s="59"/>
    </row>
    <row r="10" spans="1:10" ht="24" customHeight="1">
      <c r="A10" s="58" t="s">
        <v>59</v>
      </c>
      <c r="B10" s="59"/>
    </row>
    <row r="11" spans="1:10" ht="24" customHeight="1">
      <c r="A11" s="51" t="s">
        <v>31</v>
      </c>
      <c r="B11" s="59"/>
      <c r="C11" s="59"/>
      <c r="D11" s="3">
        <v>649874154</v>
      </c>
      <c r="E11" s="3"/>
      <c r="F11" s="3">
        <v>763159080</v>
      </c>
      <c r="G11" s="3"/>
      <c r="H11" s="3">
        <v>342427912</v>
      </c>
      <c r="I11" s="3"/>
      <c r="J11" s="3">
        <v>436053472</v>
      </c>
    </row>
    <row r="12" spans="1:10" ht="24" customHeight="1">
      <c r="A12" s="51" t="s">
        <v>57</v>
      </c>
      <c r="B12" s="59"/>
      <c r="C12" s="59"/>
      <c r="D12" s="3">
        <v>9912489</v>
      </c>
      <c r="E12" s="3"/>
      <c r="F12" s="3">
        <v>2565739</v>
      </c>
      <c r="G12" s="3"/>
      <c r="H12" s="5">
        <v>0</v>
      </c>
      <c r="I12" s="3"/>
      <c r="J12" s="5">
        <v>0</v>
      </c>
    </row>
    <row r="13" spans="1:10" ht="24" customHeight="1">
      <c r="A13" s="51" t="s">
        <v>116</v>
      </c>
      <c r="B13" s="59">
        <v>3</v>
      </c>
      <c r="C13" s="59"/>
      <c r="D13" s="3">
        <v>3811739030</v>
      </c>
      <c r="E13" s="3"/>
      <c r="F13" s="3">
        <v>117424090</v>
      </c>
      <c r="G13" s="3"/>
      <c r="H13" s="5">
        <v>3811739030</v>
      </c>
      <c r="I13" s="3"/>
      <c r="J13" s="5">
        <v>39584090</v>
      </c>
    </row>
    <row r="14" spans="1:10" ht="24" customHeight="1">
      <c r="A14" s="51" t="s">
        <v>110</v>
      </c>
      <c r="B14" s="59">
        <v>13</v>
      </c>
      <c r="C14" s="59"/>
      <c r="D14" s="3">
        <v>68850000</v>
      </c>
      <c r="E14" s="3"/>
      <c r="F14" s="3">
        <v>68850000</v>
      </c>
      <c r="G14" s="3"/>
      <c r="H14" s="5">
        <v>883850000</v>
      </c>
      <c r="I14" s="3"/>
      <c r="J14" s="5">
        <v>368850000</v>
      </c>
    </row>
    <row r="15" spans="1:10" ht="24" customHeight="1">
      <c r="A15" s="51" t="s">
        <v>58</v>
      </c>
      <c r="B15" s="59">
        <v>4</v>
      </c>
      <c r="C15" s="59"/>
      <c r="D15" s="3">
        <v>655586723</v>
      </c>
      <c r="E15" s="3"/>
      <c r="F15" s="3">
        <v>6170239463</v>
      </c>
      <c r="G15" s="3"/>
      <c r="H15" s="3">
        <v>655586723</v>
      </c>
      <c r="I15" s="3"/>
      <c r="J15" s="3">
        <v>6170239463</v>
      </c>
    </row>
    <row r="16" spans="1:10" ht="24" customHeight="1">
      <c r="A16" s="51" t="s">
        <v>34</v>
      </c>
      <c r="B16" s="59"/>
      <c r="C16" s="61"/>
      <c r="D16" s="3">
        <v>92408014</v>
      </c>
      <c r="E16" s="3"/>
      <c r="F16" s="3">
        <v>1588014</v>
      </c>
      <c r="G16" s="3"/>
      <c r="H16" s="3">
        <v>688014</v>
      </c>
      <c r="I16" s="3"/>
      <c r="J16" s="3">
        <v>688014</v>
      </c>
    </row>
    <row r="17" spans="1:10" ht="24" customHeight="1">
      <c r="A17" s="51" t="s">
        <v>124</v>
      </c>
      <c r="B17" s="59"/>
      <c r="C17" s="61"/>
      <c r="D17" s="3">
        <v>24378104</v>
      </c>
      <c r="E17" s="3"/>
      <c r="F17" s="3">
        <v>9368261</v>
      </c>
      <c r="G17" s="3"/>
      <c r="H17" s="3">
        <v>0</v>
      </c>
      <c r="I17" s="3"/>
      <c r="J17" s="3">
        <v>0</v>
      </c>
    </row>
    <row r="18" spans="1:10" ht="24" customHeight="1">
      <c r="A18" s="51" t="s">
        <v>69</v>
      </c>
      <c r="B18" s="59"/>
      <c r="C18" s="61"/>
      <c r="D18" s="3">
        <v>157286818</v>
      </c>
      <c r="E18" s="3"/>
      <c r="F18" s="3">
        <v>66157246</v>
      </c>
      <c r="G18" s="3"/>
      <c r="H18" s="3">
        <v>58161206</v>
      </c>
      <c r="I18" s="3"/>
      <c r="J18" s="3">
        <v>19908158</v>
      </c>
    </row>
    <row r="19" spans="1:10" ht="24" customHeight="1">
      <c r="A19" s="1" t="s">
        <v>70</v>
      </c>
      <c r="B19" s="62"/>
      <c r="D19" s="63">
        <f>SUM(D11:D18)</f>
        <v>5470035332</v>
      </c>
      <c r="E19" s="3"/>
      <c r="F19" s="63">
        <f>SUM(F11:F18)</f>
        <v>7199351893</v>
      </c>
      <c r="G19" s="3"/>
      <c r="H19" s="63">
        <f>SUM(H11:H18)</f>
        <v>5752452885</v>
      </c>
      <c r="I19" s="3"/>
      <c r="J19" s="63">
        <f>SUM(J11:J18)</f>
        <v>7035323197</v>
      </c>
    </row>
    <row r="20" spans="1:10" ht="24" customHeight="1">
      <c r="A20" s="1" t="s">
        <v>60</v>
      </c>
      <c r="B20" s="59"/>
      <c r="D20" s="6"/>
      <c r="E20" s="7"/>
      <c r="F20" s="6"/>
      <c r="G20" s="6"/>
      <c r="H20" s="6"/>
      <c r="I20" s="7"/>
      <c r="J20" s="6"/>
    </row>
    <row r="21" spans="1:10" ht="24" customHeight="1">
      <c r="A21" s="51" t="s">
        <v>155</v>
      </c>
      <c r="B21" s="59">
        <v>14</v>
      </c>
      <c r="D21" s="6">
        <v>30320051</v>
      </c>
      <c r="E21" s="7"/>
      <c r="F21" s="6">
        <v>30238553</v>
      </c>
      <c r="G21" s="6"/>
      <c r="H21" s="6">
        <v>200000</v>
      </c>
      <c r="I21" s="7"/>
      <c r="J21" s="6">
        <v>200000</v>
      </c>
    </row>
    <row r="22" spans="1:10" ht="24" customHeight="1">
      <c r="A22" s="51" t="s">
        <v>87</v>
      </c>
      <c r="B22" s="59">
        <v>5</v>
      </c>
      <c r="D22" s="6">
        <v>0</v>
      </c>
      <c r="E22" s="7"/>
      <c r="F22" s="6">
        <v>0</v>
      </c>
      <c r="G22" s="6"/>
      <c r="H22" s="6">
        <v>0</v>
      </c>
      <c r="I22" s="7"/>
      <c r="J22" s="6">
        <v>0</v>
      </c>
    </row>
    <row r="23" spans="1:10" ht="24" customHeight="1">
      <c r="A23" s="51" t="s">
        <v>117</v>
      </c>
      <c r="B23" s="59">
        <v>6</v>
      </c>
      <c r="D23" s="6">
        <v>1061440695</v>
      </c>
      <c r="E23" s="7"/>
      <c r="F23" s="6">
        <v>287129331</v>
      </c>
      <c r="G23" s="6"/>
      <c r="H23" s="6">
        <v>0</v>
      </c>
      <c r="I23" s="7"/>
      <c r="J23" s="6">
        <v>0</v>
      </c>
    </row>
    <row r="24" spans="1:10" ht="24" customHeight="1">
      <c r="A24" s="51" t="s">
        <v>61</v>
      </c>
      <c r="B24" s="59">
        <v>4</v>
      </c>
      <c r="D24" s="6">
        <v>2835914053</v>
      </c>
      <c r="E24" s="7"/>
      <c r="F24" s="6">
        <v>1319853765</v>
      </c>
      <c r="G24" s="6"/>
      <c r="H24" s="6">
        <v>2835913961</v>
      </c>
      <c r="I24" s="7"/>
      <c r="J24" s="6">
        <v>1319853673</v>
      </c>
    </row>
    <row r="25" spans="1:10" ht="24" customHeight="1">
      <c r="A25" s="51" t="s">
        <v>32</v>
      </c>
      <c r="B25" s="59">
        <v>8</v>
      </c>
      <c r="D25" s="6">
        <v>1646886043</v>
      </c>
      <c r="E25" s="7"/>
      <c r="F25" s="6">
        <v>1603937588</v>
      </c>
      <c r="G25" s="6"/>
      <c r="H25" s="6">
        <v>2256406540</v>
      </c>
      <c r="I25" s="7"/>
      <c r="J25" s="6">
        <v>2233666164</v>
      </c>
    </row>
    <row r="26" spans="1:10" ht="24" customHeight="1">
      <c r="A26" s="51" t="s">
        <v>154</v>
      </c>
      <c r="B26" s="59">
        <v>13</v>
      </c>
      <c r="D26" s="6">
        <v>0</v>
      </c>
      <c r="E26" s="7"/>
      <c r="F26" s="6">
        <v>0</v>
      </c>
      <c r="G26" s="6"/>
      <c r="H26" s="6">
        <v>0</v>
      </c>
      <c r="I26" s="7"/>
      <c r="J26" s="6">
        <v>235000000</v>
      </c>
    </row>
    <row r="27" spans="1:10" ht="24" customHeight="1">
      <c r="A27" s="51" t="s">
        <v>33</v>
      </c>
      <c r="B27" s="59"/>
      <c r="D27" s="6">
        <v>78461162</v>
      </c>
      <c r="E27" s="7"/>
      <c r="F27" s="6">
        <v>85638472</v>
      </c>
      <c r="G27" s="6"/>
      <c r="H27" s="6">
        <v>38496999</v>
      </c>
      <c r="I27" s="7"/>
      <c r="J27" s="6">
        <v>28886950</v>
      </c>
    </row>
    <row r="28" spans="1:10" ht="24" customHeight="1">
      <c r="A28" s="51" t="s">
        <v>118</v>
      </c>
      <c r="B28" s="59">
        <v>9</v>
      </c>
      <c r="D28" s="6">
        <v>302037892</v>
      </c>
      <c r="E28" s="7"/>
      <c r="F28" s="6">
        <v>268088736</v>
      </c>
      <c r="G28" s="6"/>
      <c r="H28" s="6">
        <v>3615215</v>
      </c>
      <c r="I28" s="7"/>
      <c r="J28" s="6">
        <v>2879381</v>
      </c>
    </row>
    <row r="29" spans="1:10" ht="24" customHeight="1">
      <c r="A29" s="51" t="s">
        <v>26</v>
      </c>
      <c r="B29" s="64"/>
      <c r="D29" s="6">
        <v>36630232</v>
      </c>
      <c r="E29" s="7"/>
      <c r="F29" s="6">
        <v>52858080</v>
      </c>
      <c r="G29" s="6"/>
      <c r="H29" s="6">
        <v>13912069</v>
      </c>
      <c r="I29" s="7"/>
      <c r="J29" s="6">
        <v>30139917</v>
      </c>
    </row>
    <row r="30" spans="1:10" ht="24" customHeight="1">
      <c r="A30" s="51" t="s">
        <v>62</v>
      </c>
      <c r="B30" s="59"/>
      <c r="D30" s="6">
        <v>18332528</v>
      </c>
      <c r="E30" s="7"/>
      <c r="F30" s="6">
        <v>15960674</v>
      </c>
      <c r="G30" s="6"/>
      <c r="H30" s="6">
        <v>34397871</v>
      </c>
      <c r="I30" s="7"/>
      <c r="J30" s="6">
        <v>50100099</v>
      </c>
    </row>
    <row r="31" spans="1:10" ht="24" customHeight="1">
      <c r="A31" s="1" t="s">
        <v>63</v>
      </c>
      <c r="B31" s="59"/>
      <c r="D31" s="65">
        <f>SUM(D21:D30)</f>
        <v>6010022656</v>
      </c>
      <c r="E31" s="7"/>
      <c r="F31" s="65">
        <f>SUM(F21:F30)</f>
        <v>3663705199</v>
      </c>
      <c r="G31" s="6"/>
      <c r="H31" s="65">
        <f>SUM(H21:H30)</f>
        <v>5182942655</v>
      </c>
      <c r="I31" s="7"/>
      <c r="J31" s="65">
        <f>SUM(J21:J30)</f>
        <v>3900726184</v>
      </c>
    </row>
    <row r="32" spans="1:10" ht="24" customHeight="1" thickBot="1">
      <c r="A32" s="1" t="s">
        <v>1</v>
      </c>
      <c r="B32" s="59"/>
      <c r="D32" s="66">
        <f>SUM(D19,D31)</f>
        <v>11480057988</v>
      </c>
      <c r="E32" s="7"/>
      <c r="F32" s="66">
        <f>SUM(F19,F31)</f>
        <v>10863057092</v>
      </c>
      <c r="G32" s="6"/>
      <c r="H32" s="66">
        <f>SUM(H19,H31)</f>
        <v>10935395540</v>
      </c>
      <c r="I32" s="7"/>
      <c r="J32" s="66">
        <f>SUM(J19,J31)</f>
        <v>10936049381</v>
      </c>
    </row>
    <row r="33" spans="1:10" ht="24" customHeight="1" thickTop="1">
      <c r="B33" s="59"/>
      <c r="D33" s="8"/>
      <c r="F33" s="8"/>
      <c r="G33" s="8"/>
      <c r="H33" s="8"/>
      <c r="J33" s="8"/>
    </row>
    <row r="34" spans="1:10" ht="24" customHeight="1">
      <c r="A34" s="49" t="s">
        <v>2</v>
      </c>
      <c r="B34" s="59"/>
    </row>
    <row r="35" spans="1:10" ht="24" customHeight="1">
      <c r="A35" s="2" t="s">
        <v>109</v>
      </c>
      <c r="B35" s="2"/>
      <c r="C35" s="2"/>
      <c r="D35" s="2"/>
      <c r="E35" s="2"/>
      <c r="F35" s="2"/>
      <c r="G35" s="2"/>
      <c r="H35" s="48"/>
      <c r="I35" s="48"/>
      <c r="J35" s="48"/>
    </row>
    <row r="36" spans="1:10" ht="24" customHeight="1">
      <c r="A36" s="2" t="s">
        <v>16</v>
      </c>
      <c r="B36" s="2"/>
      <c r="C36" s="2"/>
      <c r="D36" s="1"/>
      <c r="E36" s="2"/>
      <c r="F36" s="2"/>
      <c r="G36" s="2"/>
      <c r="H36" s="48"/>
      <c r="I36" s="48"/>
      <c r="J36" s="48"/>
    </row>
    <row r="37" spans="1:10" ht="24" customHeight="1">
      <c r="A37" s="2" t="s">
        <v>176</v>
      </c>
      <c r="B37" s="2"/>
      <c r="C37" s="2"/>
      <c r="D37" s="2"/>
      <c r="E37" s="2"/>
      <c r="F37" s="2"/>
      <c r="G37" s="2"/>
      <c r="H37" s="48"/>
      <c r="I37" s="48"/>
      <c r="J37" s="48"/>
    </row>
    <row r="38" spans="1:10" ht="24" customHeight="1">
      <c r="A38" s="101" t="s">
        <v>84</v>
      </c>
      <c r="B38" s="101"/>
      <c r="C38" s="101"/>
      <c r="D38" s="101"/>
      <c r="E38" s="101"/>
      <c r="F38" s="101"/>
      <c r="G38" s="101"/>
      <c r="H38" s="101"/>
      <c r="I38" s="101"/>
      <c r="J38" s="101"/>
    </row>
    <row r="39" spans="1:10" ht="24" customHeight="1">
      <c r="A39" s="50"/>
      <c r="B39" s="51"/>
      <c r="C39" s="50"/>
      <c r="D39" s="102" t="s">
        <v>14</v>
      </c>
      <c r="E39" s="102"/>
      <c r="F39" s="102"/>
      <c r="H39" s="102" t="s">
        <v>10</v>
      </c>
      <c r="I39" s="102"/>
      <c r="J39" s="102"/>
    </row>
    <row r="40" spans="1:10" ht="24" customHeight="1">
      <c r="B40" s="52" t="s">
        <v>0</v>
      </c>
      <c r="C40" s="53"/>
      <c r="D40" s="54" t="s">
        <v>177</v>
      </c>
      <c r="E40" s="55"/>
      <c r="F40" s="54" t="s">
        <v>158</v>
      </c>
      <c r="G40" s="55"/>
      <c r="H40" s="54" t="s">
        <v>177</v>
      </c>
      <c r="I40" s="55"/>
      <c r="J40" s="54" t="s">
        <v>158</v>
      </c>
    </row>
    <row r="41" spans="1:10" ht="24" customHeight="1">
      <c r="B41" s="56"/>
      <c r="C41" s="53"/>
      <c r="D41" s="55" t="s">
        <v>27</v>
      </c>
      <c r="E41" s="55"/>
      <c r="F41" s="55" t="s">
        <v>28</v>
      </c>
      <c r="G41" s="55"/>
      <c r="H41" s="55" t="s">
        <v>27</v>
      </c>
      <c r="I41" s="55"/>
      <c r="J41" s="55" t="s">
        <v>28</v>
      </c>
    </row>
    <row r="42" spans="1:10" ht="24" customHeight="1">
      <c r="B42" s="56"/>
      <c r="C42" s="53"/>
      <c r="D42" s="55" t="s">
        <v>29</v>
      </c>
      <c r="E42" s="55"/>
      <c r="F42" s="57"/>
      <c r="G42" s="55"/>
      <c r="H42" s="55" t="s">
        <v>29</v>
      </c>
      <c r="I42" s="55"/>
      <c r="J42" s="57"/>
    </row>
    <row r="43" spans="1:10" ht="24" customHeight="1">
      <c r="A43" s="58" t="s">
        <v>78</v>
      </c>
      <c r="B43" s="56"/>
      <c r="C43" s="56"/>
      <c r="D43" s="8"/>
      <c r="E43" s="8"/>
      <c r="F43" s="8"/>
      <c r="G43" s="8"/>
      <c r="H43" s="8"/>
      <c r="I43" s="8"/>
      <c r="J43" s="8"/>
    </row>
    <row r="44" spans="1:10" ht="24" customHeight="1">
      <c r="A44" s="58" t="s">
        <v>64</v>
      </c>
      <c r="B44" s="59"/>
      <c r="C44" s="56"/>
      <c r="D44" s="6"/>
      <c r="E44" s="6"/>
      <c r="F44" s="6"/>
      <c r="G44" s="6"/>
      <c r="H44" s="6"/>
      <c r="I44" s="8"/>
      <c r="J44" s="6"/>
    </row>
    <row r="45" spans="1:10" ht="24" customHeight="1">
      <c r="A45" s="51" t="s">
        <v>65</v>
      </c>
      <c r="B45" s="59"/>
      <c r="C45" s="59"/>
      <c r="D45" s="3">
        <v>599271173</v>
      </c>
      <c r="E45" s="3"/>
      <c r="F45" s="3">
        <v>61895057</v>
      </c>
      <c r="G45" s="3"/>
      <c r="H45" s="3">
        <v>4568911</v>
      </c>
      <c r="I45" s="3"/>
      <c r="J45" s="3">
        <v>61881966</v>
      </c>
    </row>
    <row r="46" spans="1:10" ht="24" customHeight="1">
      <c r="A46" s="51" t="s">
        <v>119</v>
      </c>
      <c r="B46" s="59"/>
      <c r="C46" s="59"/>
      <c r="D46" s="3">
        <v>13884064</v>
      </c>
      <c r="E46" s="3"/>
      <c r="F46" s="3">
        <v>13041720</v>
      </c>
      <c r="G46" s="3"/>
      <c r="H46" s="3">
        <v>13585016</v>
      </c>
      <c r="I46" s="3"/>
      <c r="J46" s="3">
        <v>13356986</v>
      </c>
    </row>
    <row r="47" spans="1:10" ht="24" customHeight="1">
      <c r="A47" s="51" t="s">
        <v>71</v>
      </c>
      <c r="B47" s="59"/>
      <c r="C47" s="59"/>
      <c r="D47" s="3">
        <v>28486474</v>
      </c>
      <c r="E47" s="3"/>
      <c r="F47" s="3">
        <v>43830052</v>
      </c>
      <c r="G47" s="3"/>
      <c r="H47" s="3">
        <v>12157516</v>
      </c>
      <c r="I47" s="3"/>
      <c r="J47" s="3">
        <v>24263779</v>
      </c>
    </row>
    <row r="48" spans="1:10" ht="24" customHeight="1">
      <c r="A48" s="58" t="s">
        <v>72</v>
      </c>
      <c r="B48" s="59"/>
      <c r="C48" s="59"/>
      <c r="D48" s="63">
        <f>SUM(D45:D47)</f>
        <v>641641711</v>
      </c>
      <c r="E48" s="3"/>
      <c r="F48" s="63">
        <f>SUM(F45:F47)</f>
        <v>118766829</v>
      </c>
      <c r="G48" s="3"/>
      <c r="H48" s="63">
        <f>SUM(H45:H47)</f>
        <v>30311443</v>
      </c>
      <c r="I48" s="3"/>
      <c r="J48" s="63">
        <f>SUM(J45:J47)</f>
        <v>99502731</v>
      </c>
    </row>
    <row r="49" spans="1:16" ht="24" customHeight="1">
      <c r="A49" s="58" t="s">
        <v>66</v>
      </c>
      <c r="B49" s="59"/>
      <c r="C49" s="59"/>
      <c r="D49" s="3"/>
      <c r="E49" s="3"/>
      <c r="F49" s="3"/>
      <c r="G49" s="3"/>
      <c r="H49" s="3"/>
      <c r="I49" s="3"/>
      <c r="J49" s="3"/>
    </row>
    <row r="50" spans="1:16" ht="24" customHeight="1">
      <c r="A50" s="51" t="s">
        <v>120</v>
      </c>
      <c r="B50" s="59">
        <v>13</v>
      </c>
      <c r="C50" s="59"/>
      <c r="D50" s="3">
        <v>75000000</v>
      </c>
      <c r="E50" s="3"/>
      <c r="F50" s="3">
        <v>75000000</v>
      </c>
      <c r="G50" s="3"/>
      <c r="H50" s="3">
        <v>0</v>
      </c>
      <c r="I50" s="3"/>
      <c r="J50" s="3">
        <v>0</v>
      </c>
    </row>
    <row r="51" spans="1:16" ht="24" customHeight="1">
      <c r="A51" s="51" t="s">
        <v>121</v>
      </c>
      <c r="B51" s="59"/>
      <c r="C51" s="59"/>
      <c r="D51" s="3">
        <v>48193330</v>
      </c>
      <c r="E51" s="3"/>
      <c r="F51" s="3">
        <v>55608965</v>
      </c>
      <c r="G51" s="3"/>
      <c r="H51" s="3">
        <v>47275191</v>
      </c>
      <c r="I51" s="3"/>
      <c r="J51" s="3">
        <v>54168601</v>
      </c>
      <c r="N51" s="73"/>
      <c r="O51" s="74"/>
      <c r="P51" s="73"/>
    </row>
    <row r="52" spans="1:16" ht="24" customHeight="1">
      <c r="A52" s="51" t="s">
        <v>114</v>
      </c>
      <c r="B52" s="59"/>
      <c r="C52" s="59"/>
      <c r="D52" s="3">
        <v>10014180</v>
      </c>
      <c r="E52" s="3"/>
      <c r="F52" s="3">
        <v>7547750</v>
      </c>
      <c r="G52" s="3"/>
      <c r="H52" s="3">
        <v>5653869</v>
      </c>
      <c r="I52" s="3"/>
      <c r="J52" s="3">
        <v>4900852</v>
      </c>
    </row>
    <row r="53" spans="1:16" ht="24" customHeight="1">
      <c r="A53" s="51" t="s">
        <v>35</v>
      </c>
      <c r="B53" s="59"/>
      <c r="C53" s="59"/>
      <c r="D53" s="3">
        <v>148205819</v>
      </c>
      <c r="E53" s="3"/>
      <c r="F53" s="3">
        <v>148205819</v>
      </c>
      <c r="G53" s="3"/>
      <c r="H53" s="3">
        <v>0</v>
      </c>
      <c r="I53" s="3"/>
      <c r="J53" s="3">
        <v>0</v>
      </c>
    </row>
    <row r="54" spans="1:16" ht="24" customHeight="1">
      <c r="A54" s="51" t="s">
        <v>67</v>
      </c>
      <c r="B54" s="59"/>
      <c r="C54" s="59"/>
      <c r="D54" s="3">
        <v>17179522</v>
      </c>
      <c r="E54" s="3"/>
      <c r="F54" s="3">
        <v>18500708</v>
      </c>
      <c r="G54" s="3"/>
      <c r="H54" s="67">
        <v>6652755</v>
      </c>
      <c r="I54" s="3"/>
      <c r="J54" s="67">
        <v>6685820</v>
      </c>
      <c r="M54" s="75"/>
    </row>
    <row r="55" spans="1:16" ht="24" customHeight="1">
      <c r="A55" s="1" t="s">
        <v>68</v>
      </c>
      <c r="B55" s="59"/>
      <c r="C55" s="59"/>
      <c r="D55" s="63">
        <f>SUM(D50:D54)</f>
        <v>298592851</v>
      </c>
      <c r="E55" s="3"/>
      <c r="F55" s="63">
        <f>SUM(F50:F54)</f>
        <v>304863242</v>
      </c>
      <c r="G55" s="3"/>
      <c r="H55" s="63">
        <f>SUM(H50:H54)</f>
        <v>59581815</v>
      </c>
      <c r="I55" s="3"/>
      <c r="J55" s="63">
        <f>SUM(J50:J54)</f>
        <v>65755273</v>
      </c>
      <c r="M55" s="75"/>
    </row>
    <row r="56" spans="1:16" ht="24" customHeight="1">
      <c r="A56" s="1" t="s">
        <v>3</v>
      </c>
      <c r="C56" s="59"/>
      <c r="D56" s="63">
        <f>SUM(D48,D55)</f>
        <v>940234562</v>
      </c>
      <c r="E56" s="3"/>
      <c r="F56" s="63">
        <f>SUM(F48,F55)</f>
        <v>423630071</v>
      </c>
      <c r="G56" s="3"/>
      <c r="H56" s="63">
        <f>SUM(H48,H55)</f>
        <v>89893258</v>
      </c>
      <c r="I56" s="3"/>
      <c r="J56" s="63">
        <f>SUM(J48,J55)</f>
        <v>165258004</v>
      </c>
      <c r="M56" s="75"/>
    </row>
    <row r="57" spans="1:16" ht="24" customHeight="1">
      <c r="A57" s="58" t="s">
        <v>77</v>
      </c>
      <c r="B57" s="64"/>
      <c r="C57" s="59"/>
      <c r="D57" s="3"/>
      <c r="E57" s="68"/>
      <c r="F57" s="3"/>
      <c r="G57" s="68"/>
      <c r="H57" s="3"/>
      <c r="I57" s="3"/>
      <c r="J57" s="3"/>
    </row>
    <row r="58" spans="1:16" ht="24" customHeight="1">
      <c r="A58" s="51" t="s">
        <v>12</v>
      </c>
      <c r="B58" s="59">
        <v>10</v>
      </c>
      <c r="C58" s="59"/>
      <c r="D58" s="3"/>
      <c r="E58" s="3"/>
      <c r="F58" s="3"/>
      <c r="G58" s="3"/>
      <c r="H58" s="3"/>
      <c r="I58" s="3"/>
      <c r="J58" s="3"/>
    </row>
    <row r="59" spans="1:16" ht="24" customHeight="1">
      <c r="A59" s="69" t="s">
        <v>125</v>
      </c>
      <c r="B59" s="59"/>
      <c r="C59" s="56"/>
      <c r="D59" s="3"/>
      <c r="E59" s="3"/>
      <c r="F59" s="3"/>
      <c r="G59" s="3"/>
      <c r="H59" s="3"/>
      <c r="I59" s="3"/>
      <c r="J59" s="3"/>
    </row>
    <row r="60" spans="1:16" ht="24" customHeight="1" thickBot="1">
      <c r="A60" s="69" t="s">
        <v>126</v>
      </c>
      <c r="B60" s="59"/>
      <c r="C60" s="56"/>
      <c r="D60" s="9">
        <v>5129173403</v>
      </c>
      <c r="E60" s="3"/>
      <c r="F60" s="9">
        <v>5129173403</v>
      </c>
      <c r="G60" s="3"/>
      <c r="H60" s="9">
        <v>5129173403</v>
      </c>
      <c r="I60" s="3"/>
      <c r="J60" s="9">
        <v>5129173403</v>
      </c>
    </row>
    <row r="61" spans="1:16" ht="24" customHeight="1" thickTop="1">
      <c r="A61" s="69" t="s">
        <v>127</v>
      </c>
      <c r="B61" s="70"/>
      <c r="C61" s="56"/>
      <c r="D61" s="3"/>
      <c r="E61" s="3"/>
      <c r="F61" s="3"/>
      <c r="G61" s="3"/>
      <c r="H61" s="3"/>
      <c r="I61" s="3"/>
      <c r="J61" s="3"/>
    </row>
    <row r="62" spans="1:16" ht="24" customHeight="1">
      <c r="A62" s="69" t="s">
        <v>209</v>
      </c>
      <c r="B62" s="70"/>
      <c r="C62" s="56"/>
      <c r="E62" s="3"/>
      <c r="G62" s="3"/>
      <c r="H62" s="49"/>
      <c r="I62" s="3"/>
      <c r="J62" s="49"/>
    </row>
    <row r="63" spans="1:16" ht="24" customHeight="1">
      <c r="A63" s="69" t="s">
        <v>162</v>
      </c>
      <c r="B63" s="70"/>
      <c r="C63" s="56"/>
      <c r="G63" s="3"/>
      <c r="H63" s="49"/>
      <c r="I63" s="3"/>
      <c r="J63" s="49"/>
    </row>
    <row r="64" spans="1:16" ht="24" customHeight="1">
      <c r="A64" s="69" t="s">
        <v>152</v>
      </c>
      <c r="B64" s="70"/>
      <c r="C64" s="56"/>
      <c r="D64" s="3">
        <v>4688777772</v>
      </c>
      <c r="E64" s="3"/>
      <c r="F64" s="3">
        <v>4680674292</v>
      </c>
      <c r="G64" s="3"/>
      <c r="H64" s="3">
        <v>4688777772</v>
      </c>
      <c r="I64" s="3"/>
      <c r="J64" s="3">
        <v>4680674292</v>
      </c>
    </row>
    <row r="65" spans="1:12" ht="24" customHeight="1">
      <c r="A65" s="51" t="s">
        <v>9</v>
      </c>
      <c r="B65" s="59"/>
      <c r="C65" s="56"/>
      <c r="D65" s="3">
        <v>6140484007</v>
      </c>
      <c r="E65" s="3"/>
      <c r="F65" s="3">
        <v>6135378815</v>
      </c>
      <c r="G65" s="3"/>
      <c r="H65" s="3">
        <v>6140484007</v>
      </c>
      <c r="I65" s="3"/>
      <c r="J65" s="3">
        <v>6135378815</v>
      </c>
    </row>
    <row r="66" spans="1:12" ht="24" customHeight="1">
      <c r="A66" s="51" t="s">
        <v>36</v>
      </c>
      <c r="B66" s="62"/>
      <c r="C66" s="56"/>
      <c r="D66" s="3"/>
      <c r="E66" s="3"/>
      <c r="F66" s="3"/>
      <c r="G66" s="3"/>
      <c r="H66" s="3"/>
      <c r="I66" s="3"/>
      <c r="J66" s="3"/>
      <c r="L66" s="71"/>
    </row>
    <row r="67" spans="1:12" ht="24" customHeight="1">
      <c r="A67" s="69" t="s">
        <v>160</v>
      </c>
      <c r="B67" s="59"/>
      <c r="C67" s="56"/>
      <c r="D67" s="3"/>
      <c r="E67" s="3"/>
      <c r="H67" s="49"/>
      <c r="I67" s="49"/>
      <c r="J67" s="49"/>
      <c r="K67" s="71"/>
      <c r="L67" s="71"/>
    </row>
    <row r="68" spans="1:12" ht="24" customHeight="1">
      <c r="A68" s="69" t="s">
        <v>161</v>
      </c>
      <c r="B68" s="59"/>
      <c r="C68" s="56"/>
      <c r="D68" s="3">
        <v>113858924</v>
      </c>
      <c r="E68" s="3"/>
      <c r="F68" s="3">
        <v>113858924</v>
      </c>
      <c r="G68" s="3"/>
      <c r="H68" s="3">
        <v>113858924</v>
      </c>
      <c r="I68" s="3"/>
      <c r="J68" s="3">
        <v>113858924</v>
      </c>
      <c r="K68" s="71"/>
    </row>
    <row r="69" spans="1:12" ht="24" customHeight="1">
      <c r="A69" s="69" t="s">
        <v>73</v>
      </c>
      <c r="B69" s="64"/>
      <c r="C69" s="59"/>
      <c r="D69" s="3">
        <v>-137718060</v>
      </c>
      <c r="E69" s="68"/>
      <c r="F69" s="3">
        <v>-171602394</v>
      </c>
      <c r="G69" s="68"/>
      <c r="H69" s="3">
        <v>115228270</v>
      </c>
      <c r="I69" s="3"/>
      <c r="J69" s="3">
        <v>107235376</v>
      </c>
      <c r="K69" s="44"/>
    </row>
    <row r="70" spans="1:12" ht="24" customHeight="1">
      <c r="A70" s="69" t="s">
        <v>111</v>
      </c>
      <c r="B70" s="62"/>
      <c r="C70" s="59"/>
      <c r="D70" s="3"/>
      <c r="E70" s="68"/>
      <c r="F70" s="3"/>
      <c r="H70" s="49"/>
      <c r="I70" s="49"/>
      <c r="J70" s="49"/>
      <c r="K70" s="44"/>
    </row>
    <row r="71" spans="1:12" ht="24" customHeight="1">
      <c r="A71" s="69" t="s">
        <v>112</v>
      </c>
      <c r="B71" s="70"/>
      <c r="C71" s="56"/>
      <c r="D71" s="3">
        <v>-4560072</v>
      </c>
      <c r="E71" s="3"/>
      <c r="F71" s="3">
        <v>-4560072</v>
      </c>
      <c r="G71" s="68"/>
      <c r="H71" s="3">
        <v>0</v>
      </c>
      <c r="I71" s="3"/>
      <c r="J71" s="3">
        <v>0</v>
      </c>
      <c r="K71" s="44"/>
    </row>
    <row r="72" spans="1:12" ht="24" customHeight="1">
      <c r="A72" s="69" t="s">
        <v>17</v>
      </c>
      <c r="B72" s="71"/>
      <c r="C72" s="59"/>
      <c r="D72" s="3">
        <v>-261019145</v>
      </c>
      <c r="E72" s="68"/>
      <c r="F72" s="67">
        <v>-314322544</v>
      </c>
      <c r="G72" s="68"/>
      <c r="H72" s="67">
        <v>-212846691</v>
      </c>
      <c r="I72" s="3"/>
      <c r="J72" s="67">
        <v>-266356030</v>
      </c>
      <c r="K72" s="44"/>
    </row>
    <row r="73" spans="1:12" ht="24" customHeight="1">
      <c r="A73" s="1" t="s">
        <v>79</v>
      </c>
      <c r="B73" s="71"/>
      <c r="D73" s="63">
        <f>SUM(D64:D72)</f>
        <v>10539823426</v>
      </c>
      <c r="E73" s="3"/>
      <c r="F73" s="63">
        <f>SUM(F64:F72)</f>
        <v>10439427021</v>
      </c>
      <c r="G73" s="3"/>
      <c r="H73" s="63">
        <f>SUM(H64:H72)</f>
        <v>10845502282</v>
      </c>
      <c r="I73" s="3"/>
      <c r="J73" s="63">
        <f>SUM(J64:J72)</f>
        <v>10770791377</v>
      </c>
      <c r="K73" s="44"/>
    </row>
    <row r="74" spans="1:12" ht="24" customHeight="1" thickBot="1">
      <c r="A74" s="1" t="s">
        <v>80</v>
      </c>
      <c r="B74" s="70"/>
      <c r="C74" s="56"/>
      <c r="D74" s="72">
        <f>SUM(D56,D73)</f>
        <v>11480057988</v>
      </c>
      <c r="E74" s="3"/>
      <c r="F74" s="72">
        <f>SUM(F56,F73)</f>
        <v>10863057092</v>
      </c>
      <c r="G74" s="3"/>
      <c r="H74" s="72">
        <f>SUM(H56,H73)</f>
        <v>10935395540</v>
      </c>
      <c r="I74" s="3"/>
      <c r="J74" s="72">
        <f>SUM(J56,J73)</f>
        <v>10936049381</v>
      </c>
    </row>
    <row r="75" spans="1:12" ht="24" customHeight="1" thickTop="1">
      <c r="D75" s="10"/>
      <c r="E75" s="10"/>
      <c r="F75" s="10"/>
      <c r="G75" s="10"/>
      <c r="H75" s="10"/>
      <c r="I75" s="10"/>
      <c r="J75" s="10"/>
    </row>
    <row r="76" spans="1:12" ht="24" customHeight="1">
      <c r="A76" s="49" t="s">
        <v>2</v>
      </c>
      <c r="D76" s="43"/>
      <c r="F76" s="43"/>
      <c r="H76" s="43"/>
      <c r="J76" s="43"/>
    </row>
    <row r="77" spans="1:12" ht="12" customHeight="1">
      <c r="D77" s="43"/>
      <c r="F77" s="43"/>
      <c r="H77" s="43"/>
      <c r="J77" s="43"/>
    </row>
    <row r="78" spans="1:12" ht="17.25" customHeight="1">
      <c r="D78" s="95"/>
      <c r="F78" s="95"/>
      <c r="H78" s="95"/>
      <c r="J78" s="95"/>
    </row>
    <row r="79" spans="1:12" ht="17.25" customHeight="1">
      <c r="A79" s="96"/>
      <c r="B79" s="97"/>
      <c r="F79" s="100"/>
      <c r="G79" s="100"/>
      <c r="H79" s="100"/>
      <c r="I79" s="100"/>
      <c r="J79" s="100"/>
    </row>
    <row r="80" spans="1:12" ht="24" customHeight="1">
      <c r="A80" s="98"/>
      <c r="B80" s="97"/>
      <c r="F80" s="100"/>
      <c r="G80" s="100"/>
      <c r="H80" s="100"/>
      <c r="I80" s="100"/>
      <c r="J80" s="100"/>
    </row>
    <row r="81" spans="1:10" ht="24" customHeight="1">
      <c r="A81" s="98"/>
      <c r="B81" s="97"/>
      <c r="F81" s="100"/>
      <c r="G81" s="100"/>
      <c r="H81" s="100"/>
      <c r="I81" s="100"/>
      <c r="J81" s="100"/>
    </row>
  </sheetData>
  <mergeCells count="9">
    <mergeCell ref="F81:J81"/>
    <mergeCell ref="F80:J80"/>
    <mergeCell ref="F79:J79"/>
    <mergeCell ref="A4:J4"/>
    <mergeCell ref="H5:J5"/>
    <mergeCell ref="D5:F5"/>
    <mergeCell ref="A38:J38"/>
    <mergeCell ref="D39:F39"/>
    <mergeCell ref="H39:J39"/>
  </mergeCells>
  <phoneticPr fontId="0" type="noConversion"/>
  <printOptions gridLinesSet="0"/>
  <pageMargins left="0.86614173228346458" right="0.19685039370078741" top="0.78740157480314965" bottom="0" header="0.19685039370078741" footer="0.19685039370078741"/>
  <pageSetup paperSize="9" scale="70" orientation="portrait" r:id="rId1"/>
  <headerFooter alignWithMargins="0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41"/>
  <sheetViews>
    <sheetView showGridLines="0" zoomScale="80" zoomScaleNormal="80" zoomScaleSheetLayoutView="80" workbookViewId="0">
      <selection activeCell="A21" sqref="A21"/>
    </sheetView>
  </sheetViews>
  <sheetFormatPr defaultColWidth="9.08984375" defaultRowHeight="24" customHeight="1"/>
  <cols>
    <col min="1" max="1" width="54" style="49" customWidth="1"/>
    <col min="2" max="2" width="8" style="49" customWidth="1"/>
    <col min="3" max="3" width="0.90625" style="49" customWidth="1"/>
    <col min="4" max="4" width="14.81640625" style="49" bestFit="1" customWidth="1"/>
    <col min="5" max="5" width="0.90625" style="49" customWidth="1"/>
    <col min="6" max="6" width="14.36328125" style="49" customWidth="1"/>
    <col min="7" max="7" width="0.90625" style="49" customWidth="1"/>
    <col min="8" max="8" width="14.81640625" style="60" bestFit="1" customWidth="1"/>
    <col min="9" max="9" width="0.90625" style="60" customWidth="1"/>
    <col min="10" max="10" width="14.36328125" style="60" customWidth="1"/>
    <col min="11" max="11" width="0.54296875" style="60" customWidth="1"/>
    <col min="12" max="12" width="1.453125" style="49" customWidth="1"/>
    <col min="13" max="13" width="14" style="10" hidden="1" customWidth="1"/>
    <col min="14" max="14" width="14" style="45" hidden="1" customWidth="1"/>
    <col min="15" max="15" width="11.453125" style="49" bestFit="1" customWidth="1"/>
    <col min="16" max="16" width="9.81640625" style="49" bestFit="1" customWidth="1"/>
    <col min="17" max="20" width="9.08984375" style="49"/>
    <col min="21" max="21" width="12.54296875" style="49" bestFit="1" customWidth="1"/>
    <col min="22" max="22" width="9.08984375" style="49" bestFit="1"/>
    <col min="23" max="23" width="13.90625" style="49" bestFit="1" customWidth="1"/>
    <col min="24" max="26" width="9.08984375" style="49" bestFit="1"/>
    <col min="27" max="27" width="11.08984375" style="49" bestFit="1" customWidth="1"/>
    <col min="28" max="28" width="9.08984375" style="49"/>
    <col min="29" max="29" width="11.08984375" style="49" bestFit="1" customWidth="1"/>
    <col min="30" max="35" width="9.08984375" style="49" bestFit="1"/>
    <col min="36" max="16384" width="9.08984375" style="49"/>
  </cols>
  <sheetData>
    <row r="1" spans="1:17" ht="24" customHeight="1">
      <c r="J1" s="16" t="s">
        <v>30</v>
      </c>
    </row>
    <row r="2" spans="1:17" ht="24" customHeight="1">
      <c r="A2" s="2" t="s">
        <v>109</v>
      </c>
      <c r="B2" s="56"/>
      <c r="C2" s="56"/>
      <c r="D2" s="56"/>
      <c r="E2" s="56"/>
      <c r="F2" s="56"/>
      <c r="G2" s="56"/>
      <c r="H2" s="76"/>
      <c r="I2" s="76"/>
      <c r="J2" s="76"/>
      <c r="K2" s="56"/>
    </row>
    <row r="3" spans="1:17" ht="24" customHeight="1">
      <c r="A3" s="2" t="s">
        <v>20</v>
      </c>
      <c r="B3" s="56"/>
      <c r="C3" s="56"/>
      <c r="D3" s="33"/>
      <c r="E3" s="56"/>
      <c r="F3" s="56"/>
      <c r="G3" s="56"/>
      <c r="H3" s="76"/>
      <c r="I3" s="76"/>
      <c r="J3" s="76"/>
      <c r="K3" s="56"/>
    </row>
    <row r="4" spans="1:17" ht="24" customHeight="1">
      <c r="A4" s="2" t="s">
        <v>200</v>
      </c>
      <c r="B4" s="56"/>
      <c r="C4" s="56"/>
      <c r="D4" s="56"/>
      <c r="E4" s="56"/>
      <c r="F4" s="56"/>
      <c r="G4" s="56"/>
      <c r="H4" s="76"/>
      <c r="I4" s="76"/>
      <c r="J4" s="76"/>
      <c r="K4" s="56"/>
    </row>
    <row r="5" spans="1:17" ht="24" customHeight="1">
      <c r="A5" s="101" t="s">
        <v>84</v>
      </c>
      <c r="B5" s="101"/>
      <c r="C5" s="101"/>
      <c r="D5" s="101"/>
      <c r="E5" s="101"/>
      <c r="F5" s="101"/>
      <c r="G5" s="101"/>
      <c r="H5" s="101"/>
      <c r="I5" s="101"/>
      <c r="J5" s="101"/>
      <c r="K5" s="56"/>
    </row>
    <row r="6" spans="1:17" ht="24" customHeight="1">
      <c r="A6" s="50"/>
      <c r="B6" s="50"/>
      <c r="C6" s="50"/>
      <c r="D6" s="102" t="s">
        <v>14</v>
      </c>
      <c r="E6" s="102"/>
      <c r="F6" s="102"/>
      <c r="G6" s="50"/>
      <c r="H6" s="102" t="s">
        <v>10</v>
      </c>
      <c r="I6" s="102"/>
      <c r="J6" s="102"/>
      <c r="K6" s="56"/>
    </row>
    <row r="7" spans="1:17" ht="24" customHeight="1">
      <c r="B7" s="52" t="s">
        <v>0</v>
      </c>
      <c r="C7" s="53"/>
      <c r="D7" s="77">
        <v>2566</v>
      </c>
      <c r="E7" s="55"/>
      <c r="F7" s="77">
        <v>2565</v>
      </c>
      <c r="G7" s="55"/>
      <c r="H7" s="77">
        <v>2566</v>
      </c>
      <c r="I7" s="55"/>
      <c r="J7" s="77">
        <v>2565</v>
      </c>
      <c r="K7" s="56"/>
    </row>
    <row r="8" spans="1:17" ht="24" customHeight="1">
      <c r="A8" s="78" t="s">
        <v>178</v>
      </c>
      <c r="B8" s="56"/>
      <c r="C8" s="53"/>
      <c r="D8" s="55"/>
      <c r="E8" s="55"/>
      <c r="F8" s="55"/>
      <c r="G8" s="55"/>
      <c r="H8" s="55"/>
      <c r="I8" s="55"/>
      <c r="J8" s="55"/>
      <c r="K8" s="56"/>
      <c r="Q8" s="49" t="s">
        <v>179</v>
      </c>
    </row>
    <row r="9" spans="1:17" ht="24" customHeight="1">
      <c r="A9" s="78" t="s">
        <v>153</v>
      </c>
      <c r="B9" s="56"/>
      <c r="C9" s="53"/>
      <c r="D9" s="55"/>
      <c r="E9" s="55"/>
      <c r="F9" s="55"/>
      <c r="G9" s="55"/>
      <c r="H9" s="55"/>
      <c r="I9" s="55"/>
      <c r="J9" s="55"/>
      <c r="K9" s="56"/>
    </row>
    <row r="10" spans="1:17" ht="24" customHeight="1">
      <c r="A10" s="51" t="s">
        <v>21</v>
      </c>
      <c r="B10" s="59"/>
      <c r="D10" s="79">
        <v>14822687</v>
      </c>
      <c r="E10" s="11"/>
      <c r="F10" s="79">
        <v>15607328</v>
      </c>
      <c r="G10" s="79"/>
      <c r="H10" s="11">
        <v>0</v>
      </c>
      <c r="I10" s="11"/>
      <c r="J10" s="11">
        <v>0</v>
      </c>
      <c r="K10" s="56"/>
    </row>
    <row r="11" spans="1:17" ht="24" customHeight="1">
      <c r="A11" s="51" t="s">
        <v>19</v>
      </c>
      <c r="B11" s="59"/>
      <c r="D11" s="79">
        <v>110548280</v>
      </c>
      <c r="E11" s="79"/>
      <c r="F11" s="79">
        <v>27047297</v>
      </c>
      <c r="G11" s="79"/>
      <c r="H11" s="11">
        <v>101492620</v>
      </c>
      <c r="I11" s="79"/>
      <c r="J11" s="11">
        <v>19024361</v>
      </c>
      <c r="K11" s="56"/>
    </row>
    <row r="12" spans="1:17" ht="24" customHeight="1">
      <c r="A12" s="51" t="s">
        <v>180</v>
      </c>
      <c r="B12" s="59"/>
      <c r="D12" s="79">
        <v>14583124</v>
      </c>
      <c r="E12" s="11"/>
      <c r="F12" s="79">
        <v>-109588872</v>
      </c>
      <c r="G12" s="11"/>
      <c r="H12" s="11">
        <v>10231365</v>
      </c>
      <c r="I12" s="11"/>
      <c r="J12" s="11">
        <v>-103703414</v>
      </c>
      <c r="K12" s="56"/>
    </row>
    <row r="13" spans="1:17" ht="24" customHeight="1">
      <c r="A13" s="51" t="s">
        <v>55</v>
      </c>
      <c r="B13" s="62"/>
      <c r="D13" s="79">
        <v>6787535</v>
      </c>
      <c r="E13" s="79"/>
      <c r="F13" s="79">
        <v>3883904</v>
      </c>
      <c r="G13" s="79"/>
      <c r="H13" s="11">
        <v>6787535</v>
      </c>
      <c r="I13" s="79"/>
      <c r="J13" s="11">
        <v>3883904</v>
      </c>
      <c r="K13" s="56"/>
    </row>
    <row r="14" spans="1:17" ht="24" customHeight="1">
      <c r="A14" s="51" t="s">
        <v>38</v>
      </c>
      <c r="B14" s="62"/>
      <c r="D14" s="80">
        <v>3333987</v>
      </c>
      <c r="E14" s="11"/>
      <c r="F14" s="80">
        <v>3316300</v>
      </c>
      <c r="G14" s="11"/>
      <c r="H14" s="81">
        <v>8593970</v>
      </c>
      <c r="I14" s="11"/>
      <c r="J14" s="81">
        <v>6168565</v>
      </c>
      <c r="K14" s="56"/>
    </row>
    <row r="15" spans="1:17" ht="24" customHeight="1">
      <c r="A15" s="78" t="s">
        <v>39</v>
      </c>
      <c r="B15" s="62"/>
      <c r="D15" s="81">
        <f>SUM(D10:D14)</f>
        <v>150075613</v>
      </c>
      <c r="E15" s="11"/>
      <c r="F15" s="81">
        <f>SUM(F10:F14)</f>
        <v>-59734043</v>
      </c>
      <c r="G15" s="11"/>
      <c r="H15" s="81">
        <f>SUM(H10:H14)</f>
        <v>127105490</v>
      </c>
      <c r="I15" s="11"/>
      <c r="J15" s="81">
        <f>SUM(J10:J14)</f>
        <v>-74626584</v>
      </c>
      <c r="K15" s="56"/>
    </row>
    <row r="16" spans="1:17" ht="24" customHeight="1">
      <c r="A16" s="78" t="s">
        <v>40</v>
      </c>
      <c r="B16" s="62"/>
      <c r="D16" s="11"/>
      <c r="E16" s="11"/>
      <c r="F16" s="11"/>
      <c r="G16" s="11"/>
      <c r="H16" s="11"/>
      <c r="I16" s="11"/>
      <c r="J16" s="11"/>
      <c r="K16" s="56"/>
    </row>
    <row r="17" spans="1:11" ht="24" customHeight="1">
      <c r="A17" s="51" t="s">
        <v>41</v>
      </c>
      <c r="B17" s="64"/>
      <c r="D17" s="11">
        <v>66490697</v>
      </c>
      <c r="E17" s="11"/>
      <c r="F17" s="11">
        <v>46177111</v>
      </c>
      <c r="G17" s="11"/>
      <c r="H17" s="11">
        <v>25307190</v>
      </c>
      <c r="I17" s="11"/>
      <c r="J17" s="11">
        <v>22750697</v>
      </c>
      <c r="K17" s="56"/>
    </row>
    <row r="18" spans="1:11" ht="24" customHeight="1">
      <c r="A18" s="51" t="s">
        <v>42</v>
      </c>
      <c r="B18" s="59"/>
      <c r="D18" s="11">
        <v>4636476</v>
      </c>
      <c r="E18" s="11"/>
      <c r="F18" s="11">
        <v>1775218</v>
      </c>
      <c r="G18" s="11"/>
      <c r="H18" s="11">
        <v>2952136</v>
      </c>
      <c r="I18" s="11"/>
      <c r="J18" s="11">
        <v>3998537</v>
      </c>
      <c r="K18" s="56"/>
    </row>
    <row r="19" spans="1:11" ht="24" customHeight="1">
      <c r="A19" s="51" t="s">
        <v>210</v>
      </c>
      <c r="B19" s="59"/>
      <c r="D19" s="11">
        <v>9188860</v>
      </c>
      <c r="E19" s="11"/>
      <c r="F19" s="11">
        <v>-763713</v>
      </c>
      <c r="G19" s="11"/>
      <c r="H19" s="11">
        <v>0</v>
      </c>
      <c r="I19" s="11"/>
      <c r="J19" s="11">
        <v>-2100000</v>
      </c>
      <c r="K19" s="56"/>
    </row>
    <row r="20" spans="1:11" ht="24" customHeight="1">
      <c r="A20" s="51" t="s">
        <v>43</v>
      </c>
      <c r="B20" s="59"/>
      <c r="D20" s="81">
        <v>40441934</v>
      </c>
      <c r="E20" s="11"/>
      <c r="F20" s="81">
        <v>27525911</v>
      </c>
      <c r="G20" s="11"/>
      <c r="H20" s="81">
        <v>13591517</v>
      </c>
      <c r="I20" s="11"/>
      <c r="J20" s="81">
        <v>13685685</v>
      </c>
      <c r="K20" s="56"/>
    </row>
    <row r="21" spans="1:11" ht="24" customHeight="1">
      <c r="A21" s="78" t="s">
        <v>44</v>
      </c>
      <c r="B21" s="59"/>
      <c r="D21" s="81">
        <f>SUM(D17:D20)</f>
        <v>120757967</v>
      </c>
      <c r="E21" s="11"/>
      <c r="F21" s="81">
        <f>SUM(F17:F20)</f>
        <v>74714527</v>
      </c>
      <c r="G21" s="11"/>
      <c r="H21" s="81">
        <f>SUM(H17:H20)</f>
        <v>41850843</v>
      </c>
      <c r="I21" s="11"/>
      <c r="J21" s="81">
        <f>SUM(J17:J20)</f>
        <v>38334919</v>
      </c>
      <c r="K21" s="56"/>
    </row>
    <row r="22" spans="1:11" ht="24" customHeight="1">
      <c r="A22" s="78" t="s">
        <v>187</v>
      </c>
      <c r="B22" s="59"/>
      <c r="D22" s="11">
        <f>SUM(D15-D21)</f>
        <v>29317646</v>
      </c>
      <c r="E22" s="11"/>
      <c r="F22" s="11">
        <f>SUM(F15-F21)</f>
        <v>-134448570</v>
      </c>
      <c r="G22" s="11"/>
      <c r="H22" s="11">
        <f>SUM(H15-H21)</f>
        <v>85254647</v>
      </c>
      <c r="I22" s="11"/>
      <c r="J22" s="11">
        <f>SUM(J15-J21)</f>
        <v>-112961503</v>
      </c>
      <c r="K22" s="56"/>
    </row>
    <row r="23" spans="1:11" ht="24" customHeight="1">
      <c r="A23" s="82" t="s">
        <v>74</v>
      </c>
      <c r="B23" s="59"/>
      <c r="D23" s="11">
        <v>-880905</v>
      </c>
      <c r="E23" s="11"/>
      <c r="F23" s="11">
        <v>-1594615</v>
      </c>
      <c r="G23" s="11"/>
      <c r="H23" s="11">
        <v>-300863</v>
      </c>
      <c r="I23" s="11"/>
      <c r="J23" s="11">
        <v>-671608</v>
      </c>
      <c r="K23" s="56"/>
    </row>
    <row r="24" spans="1:11" ht="24" customHeight="1">
      <c r="A24" s="82" t="s">
        <v>181</v>
      </c>
      <c r="B24" s="64"/>
      <c r="D24" s="11">
        <v>0</v>
      </c>
      <c r="E24" s="11"/>
      <c r="F24" s="11">
        <v>0</v>
      </c>
      <c r="G24" s="11"/>
      <c r="H24" s="11">
        <v>-77259624</v>
      </c>
      <c r="I24" s="11"/>
      <c r="J24" s="11">
        <v>0</v>
      </c>
      <c r="K24" s="56"/>
    </row>
    <row r="25" spans="1:11" ht="24" customHeight="1">
      <c r="A25" s="82" t="s">
        <v>228</v>
      </c>
      <c r="B25" s="59">
        <v>8</v>
      </c>
      <c r="D25" s="81">
        <v>14315237</v>
      </c>
      <c r="E25" s="11"/>
      <c r="F25" s="81">
        <v>41117041</v>
      </c>
      <c r="G25" s="11"/>
      <c r="H25" s="81">
        <v>0</v>
      </c>
      <c r="I25" s="11"/>
      <c r="J25" s="81">
        <v>0</v>
      </c>
      <c r="K25" s="56"/>
    </row>
    <row r="26" spans="1:11" ht="24" customHeight="1">
      <c r="A26" s="83" t="s">
        <v>45</v>
      </c>
      <c r="B26" s="64"/>
      <c r="D26" s="11">
        <f>SUM(D22:D25)</f>
        <v>42751978</v>
      </c>
      <c r="E26" s="11"/>
      <c r="F26" s="11">
        <f>SUM(F22:F25)</f>
        <v>-94926144</v>
      </c>
      <c r="G26" s="11"/>
      <c r="H26" s="11">
        <f>SUM(H22:H25)</f>
        <v>7694160</v>
      </c>
      <c r="I26" s="11"/>
      <c r="J26" s="11">
        <f>SUM(J22:J25)</f>
        <v>-113633111</v>
      </c>
      <c r="K26" s="56"/>
    </row>
    <row r="27" spans="1:11" ht="24" customHeight="1">
      <c r="A27" s="82" t="s">
        <v>182</v>
      </c>
      <c r="B27" s="59">
        <v>11</v>
      </c>
      <c r="D27" s="81">
        <v>-1253715</v>
      </c>
      <c r="E27" s="11"/>
      <c r="F27" s="81">
        <v>957094</v>
      </c>
      <c r="G27" s="11"/>
      <c r="H27" s="81">
        <v>-1315638</v>
      </c>
      <c r="I27" s="11"/>
      <c r="J27" s="81">
        <v>1254082</v>
      </c>
      <c r="K27" s="56"/>
    </row>
    <row r="28" spans="1:11" ht="24" customHeight="1">
      <c r="A28" s="83" t="s">
        <v>81</v>
      </c>
      <c r="B28" s="64"/>
      <c r="D28" s="81">
        <f>SUM(D26:D27)</f>
        <v>41498263</v>
      </c>
      <c r="E28" s="11"/>
      <c r="F28" s="81">
        <f>SUM(F26:F27)</f>
        <v>-93969050</v>
      </c>
      <c r="G28" s="11"/>
      <c r="H28" s="81">
        <f>SUM(H26:H27)</f>
        <v>6378522</v>
      </c>
      <c r="I28" s="11"/>
      <c r="J28" s="81">
        <f>SUM(J26:J27)</f>
        <v>-112379029</v>
      </c>
      <c r="K28" s="56"/>
    </row>
    <row r="29" spans="1:11" ht="24" customHeight="1">
      <c r="A29" s="84"/>
      <c r="B29" s="64"/>
      <c r="D29" s="11"/>
      <c r="E29" s="11"/>
      <c r="F29" s="11"/>
      <c r="G29" s="11"/>
      <c r="H29" s="11"/>
      <c r="I29" s="11"/>
      <c r="J29" s="11"/>
      <c r="K29" s="56"/>
    </row>
    <row r="30" spans="1:11" ht="24" customHeight="1">
      <c r="A30" s="49" t="s">
        <v>2</v>
      </c>
      <c r="B30" s="64"/>
      <c r="D30" s="11"/>
      <c r="E30" s="11"/>
      <c r="F30" s="11"/>
      <c r="G30" s="11"/>
      <c r="H30" s="11"/>
      <c r="I30" s="11"/>
      <c r="J30" s="11"/>
      <c r="K30" s="56"/>
    </row>
    <row r="31" spans="1:11" ht="24" customHeight="1">
      <c r="A31" s="84"/>
      <c r="B31" s="64"/>
      <c r="D31" s="11"/>
      <c r="E31" s="11"/>
      <c r="F31" s="11"/>
      <c r="G31" s="11"/>
      <c r="H31" s="11"/>
      <c r="I31" s="11"/>
      <c r="J31" s="11"/>
      <c r="K31" s="56"/>
    </row>
    <row r="32" spans="1:11" ht="24" customHeight="1">
      <c r="J32" s="16" t="s">
        <v>30</v>
      </c>
      <c r="K32" s="56"/>
    </row>
    <row r="33" spans="1:11" ht="24" customHeight="1">
      <c r="A33" s="2" t="s">
        <v>109</v>
      </c>
      <c r="B33" s="56"/>
      <c r="C33" s="56"/>
      <c r="D33" s="56"/>
      <c r="E33" s="56"/>
      <c r="F33" s="56"/>
      <c r="G33" s="56"/>
      <c r="H33" s="76"/>
      <c r="I33" s="76"/>
      <c r="J33" s="76"/>
      <c r="K33" s="56"/>
    </row>
    <row r="34" spans="1:11" ht="24" customHeight="1">
      <c r="A34" s="2" t="s">
        <v>91</v>
      </c>
      <c r="B34" s="56"/>
      <c r="C34" s="56"/>
      <c r="D34" s="33"/>
      <c r="E34" s="56"/>
      <c r="F34" s="56"/>
      <c r="G34" s="56"/>
      <c r="H34" s="76"/>
      <c r="I34" s="76"/>
      <c r="J34" s="76"/>
      <c r="K34" s="56"/>
    </row>
    <row r="35" spans="1:11" ht="24" customHeight="1">
      <c r="A35" s="2" t="s">
        <v>200</v>
      </c>
      <c r="B35" s="56"/>
      <c r="C35" s="56"/>
      <c r="D35" s="56"/>
      <c r="E35" s="56"/>
      <c r="F35" s="56"/>
      <c r="G35" s="56"/>
      <c r="H35" s="76"/>
      <c r="I35" s="76"/>
      <c r="J35" s="76"/>
      <c r="K35" s="56"/>
    </row>
    <row r="36" spans="1:11" ht="24" customHeight="1">
      <c r="A36" s="101" t="s">
        <v>84</v>
      </c>
      <c r="B36" s="101"/>
      <c r="C36" s="101"/>
      <c r="D36" s="101"/>
      <c r="E36" s="101"/>
      <c r="F36" s="101"/>
      <c r="G36" s="101"/>
      <c r="H36" s="101"/>
      <c r="I36" s="101"/>
      <c r="J36" s="101"/>
      <c r="K36" s="56"/>
    </row>
    <row r="37" spans="1:11" ht="24" customHeight="1">
      <c r="A37" s="50"/>
      <c r="B37" s="50"/>
      <c r="C37" s="50"/>
      <c r="D37" s="102" t="s">
        <v>14</v>
      </c>
      <c r="E37" s="102"/>
      <c r="F37" s="102"/>
      <c r="G37" s="50"/>
      <c r="H37" s="102" t="s">
        <v>10</v>
      </c>
      <c r="I37" s="102"/>
      <c r="J37" s="102"/>
      <c r="K37" s="56"/>
    </row>
    <row r="38" spans="1:11" ht="24" customHeight="1">
      <c r="B38" s="52" t="s">
        <v>0</v>
      </c>
      <c r="C38" s="53"/>
      <c r="D38" s="54">
        <v>2566</v>
      </c>
      <c r="E38" s="55"/>
      <c r="F38" s="54">
        <v>2565</v>
      </c>
      <c r="G38" s="55"/>
      <c r="H38" s="54">
        <v>2566</v>
      </c>
      <c r="I38" s="55"/>
      <c r="J38" s="54">
        <v>2565</v>
      </c>
      <c r="K38" s="56"/>
    </row>
    <row r="39" spans="1:11" ht="24" customHeight="1">
      <c r="A39" s="78" t="s">
        <v>129</v>
      </c>
      <c r="B39" s="64"/>
      <c r="D39" s="11"/>
      <c r="E39" s="11"/>
      <c r="F39" s="11"/>
      <c r="G39" s="11"/>
      <c r="H39" s="11"/>
      <c r="I39" s="11"/>
      <c r="J39" s="11"/>
      <c r="K39" s="56"/>
    </row>
    <row r="40" spans="1:11" ht="24" customHeight="1">
      <c r="A40" s="83" t="s">
        <v>183</v>
      </c>
      <c r="B40" s="64"/>
      <c r="D40" s="11"/>
      <c r="E40" s="11"/>
      <c r="F40" s="11"/>
      <c r="G40" s="11"/>
      <c r="H40" s="11"/>
      <c r="I40" s="11"/>
      <c r="J40" s="11"/>
      <c r="K40" s="56"/>
    </row>
    <row r="41" spans="1:11" ht="24" customHeight="1">
      <c r="A41" s="83" t="s">
        <v>82</v>
      </c>
      <c r="B41" s="64"/>
      <c r="D41" s="11"/>
      <c r="E41" s="11"/>
      <c r="F41" s="11"/>
      <c r="G41" s="11"/>
      <c r="H41" s="11"/>
      <c r="I41" s="11"/>
      <c r="J41" s="11"/>
      <c r="K41" s="56"/>
    </row>
    <row r="42" spans="1:11" ht="24" customHeight="1">
      <c r="A42" s="82" t="s">
        <v>189</v>
      </c>
      <c r="B42" s="64"/>
      <c r="D42" s="11"/>
      <c r="E42" s="11"/>
      <c r="F42" s="11"/>
      <c r="G42" s="11"/>
      <c r="H42" s="11"/>
      <c r="I42" s="11"/>
      <c r="J42" s="11"/>
      <c r="K42" s="56"/>
    </row>
    <row r="43" spans="1:11" ht="24" customHeight="1">
      <c r="A43" s="51" t="s">
        <v>130</v>
      </c>
      <c r="B43" s="64"/>
      <c r="D43" s="11">
        <v>73879395</v>
      </c>
      <c r="E43" s="11"/>
      <c r="F43" s="11">
        <v>87856643</v>
      </c>
      <c r="G43" s="11"/>
      <c r="H43" s="11">
        <v>73879395</v>
      </c>
      <c r="I43" s="11"/>
      <c r="J43" s="11">
        <v>87856643</v>
      </c>
      <c r="K43" s="56"/>
    </row>
    <row r="44" spans="1:11" ht="24" customHeight="1">
      <c r="A44" s="51" t="s">
        <v>184</v>
      </c>
      <c r="B44" s="64"/>
      <c r="D44" s="11">
        <v>32284</v>
      </c>
      <c r="E44" s="11"/>
      <c r="F44" s="11">
        <v>-824722</v>
      </c>
      <c r="G44" s="11"/>
      <c r="H44" s="11">
        <v>0</v>
      </c>
      <c r="I44" s="11"/>
      <c r="J44" s="11">
        <v>0</v>
      </c>
      <c r="K44" s="56"/>
    </row>
    <row r="45" spans="1:11" ht="24" customHeight="1">
      <c r="A45" s="51" t="s">
        <v>46</v>
      </c>
      <c r="B45" s="64"/>
      <c r="D45" s="11"/>
      <c r="E45" s="11"/>
      <c r="F45" s="11"/>
      <c r="G45" s="11"/>
      <c r="H45" s="11"/>
      <c r="I45" s="11"/>
      <c r="J45" s="11"/>
      <c r="K45" s="56"/>
    </row>
    <row r="46" spans="1:11" ht="24" customHeight="1">
      <c r="A46" s="51" t="s">
        <v>131</v>
      </c>
      <c r="B46" s="59">
        <v>11</v>
      </c>
      <c r="D46" s="11">
        <v>-15491811</v>
      </c>
      <c r="E46" s="11"/>
      <c r="F46" s="11">
        <v>-1352926</v>
      </c>
      <c r="G46" s="11"/>
      <c r="H46" s="11">
        <v>-15491811</v>
      </c>
      <c r="I46" s="11"/>
      <c r="J46" s="11">
        <v>-1352926</v>
      </c>
      <c r="K46" s="56"/>
    </row>
    <row r="47" spans="1:11" ht="24" customHeight="1">
      <c r="A47" s="83" t="s">
        <v>185</v>
      </c>
      <c r="B47" s="64"/>
      <c r="D47" s="11"/>
      <c r="E47" s="11"/>
      <c r="F47" s="11"/>
      <c r="G47" s="11"/>
      <c r="H47" s="11"/>
      <c r="I47" s="11"/>
      <c r="J47" s="11"/>
      <c r="K47" s="56"/>
    </row>
    <row r="48" spans="1:11" ht="24" customHeight="1">
      <c r="A48" s="83" t="s">
        <v>82</v>
      </c>
      <c r="B48" s="62"/>
      <c r="D48" s="11"/>
      <c r="E48" s="11"/>
      <c r="F48" s="11"/>
      <c r="G48" s="11"/>
      <c r="H48" s="11"/>
      <c r="I48" s="11"/>
      <c r="J48" s="11"/>
      <c r="K48" s="56"/>
    </row>
    <row r="49" spans="1:14" ht="24" customHeight="1">
      <c r="A49" s="82" t="s">
        <v>207</v>
      </c>
      <c r="B49" s="64"/>
      <c r="D49" s="11"/>
      <c r="E49" s="11"/>
      <c r="F49" s="11"/>
      <c r="G49" s="11"/>
      <c r="H49" s="11"/>
      <c r="I49" s="11"/>
      <c r="J49" s="11"/>
      <c r="K49" s="56"/>
      <c r="N49" s="49"/>
    </row>
    <row r="50" spans="1:14" ht="24" customHeight="1">
      <c r="A50" s="82" t="s">
        <v>208</v>
      </c>
      <c r="B50" s="64"/>
      <c r="D50" s="11">
        <v>-327606.16999999993</v>
      </c>
      <c r="E50" s="11"/>
      <c r="F50" s="11">
        <v>0</v>
      </c>
      <c r="G50" s="11"/>
      <c r="H50" s="11">
        <v>-327606.16999999993</v>
      </c>
      <c r="I50" s="11"/>
      <c r="J50" s="11">
        <v>0</v>
      </c>
      <c r="K50" s="56"/>
      <c r="N50" s="43"/>
    </row>
    <row r="51" spans="1:14" ht="24" customHeight="1">
      <c r="A51" s="51" t="s">
        <v>229</v>
      </c>
      <c r="B51" s="62"/>
      <c r="D51" s="81">
        <v>-208679</v>
      </c>
      <c r="E51" s="11"/>
      <c r="F51" s="81">
        <v>-7251720</v>
      </c>
      <c r="G51" s="11"/>
      <c r="H51" s="81">
        <v>0</v>
      </c>
      <c r="I51" s="11"/>
      <c r="J51" s="81">
        <v>0</v>
      </c>
      <c r="K51" s="56"/>
    </row>
    <row r="52" spans="1:14" ht="24" customHeight="1">
      <c r="A52" s="83" t="s">
        <v>191</v>
      </c>
      <c r="B52" s="4"/>
      <c r="D52" s="81">
        <f>SUM(D43:D51)</f>
        <v>57883582.829999998</v>
      </c>
      <c r="E52" s="11"/>
      <c r="F52" s="81">
        <f>SUM(F43:F51)</f>
        <v>78427275</v>
      </c>
      <c r="G52" s="11"/>
      <c r="H52" s="81">
        <f>SUM(H43:H51)</f>
        <v>58059977.829999998</v>
      </c>
      <c r="I52" s="11"/>
      <c r="J52" s="81">
        <f>SUM(J43:J51)</f>
        <v>86503717</v>
      </c>
      <c r="K52" s="56"/>
    </row>
    <row r="53" spans="1:14" ht="24" customHeight="1" thickBot="1">
      <c r="A53" s="83" t="s">
        <v>115</v>
      </c>
      <c r="B53" s="4"/>
      <c r="D53" s="85">
        <f>SUM(D28,D52)</f>
        <v>99381845.829999998</v>
      </c>
      <c r="E53" s="11"/>
      <c r="F53" s="85">
        <f>SUM(F28,F52)</f>
        <v>-15541775</v>
      </c>
      <c r="G53" s="11"/>
      <c r="H53" s="85">
        <f>SUM(H28,H52)</f>
        <v>64438499.829999998</v>
      </c>
      <c r="I53" s="11"/>
      <c r="J53" s="85">
        <f>SUM(J28,J52)</f>
        <v>-25875312</v>
      </c>
      <c r="K53" s="56"/>
    </row>
    <row r="54" spans="1:14" ht="24" customHeight="1" thickTop="1">
      <c r="A54" s="78"/>
      <c r="B54" s="4"/>
      <c r="D54" s="11"/>
      <c r="E54" s="11"/>
      <c r="F54" s="11"/>
      <c r="G54" s="11"/>
      <c r="H54" s="11"/>
      <c r="I54" s="11"/>
      <c r="J54" s="11"/>
      <c r="K54" s="56"/>
    </row>
    <row r="55" spans="1:14" ht="24" customHeight="1">
      <c r="A55" s="86" t="s">
        <v>83</v>
      </c>
      <c r="B55" s="59">
        <v>12</v>
      </c>
      <c r="D55" s="11"/>
      <c r="E55" s="11"/>
      <c r="F55" s="11"/>
      <c r="G55" s="11"/>
      <c r="H55" s="11"/>
      <c r="I55" s="11"/>
      <c r="J55" s="11"/>
      <c r="K55" s="56"/>
    </row>
    <row r="56" spans="1:14" ht="24" customHeight="1">
      <c r="A56" s="84" t="s">
        <v>186</v>
      </c>
      <c r="D56" s="87">
        <f>+D28/9377335927.97802</f>
        <v>4.4253787342934644E-3</v>
      </c>
      <c r="E56" s="87"/>
      <c r="F56" s="87">
        <v>-0.01</v>
      </c>
      <c r="G56" s="87"/>
      <c r="H56" s="87">
        <f>+H28/9377335927.97802</f>
        <v>6.8020619598037194E-4</v>
      </c>
      <c r="I56" s="87"/>
      <c r="J56" s="87">
        <v>-1.2E-2</v>
      </c>
      <c r="K56" s="56"/>
    </row>
    <row r="57" spans="1:14" ht="24" customHeight="1">
      <c r="A57" s="84" t="s">
        <v>211</v>
      </c>
      <c r="B57" s="59"/>
      <c r="D57" s="87">
        <f>+D28/9533211780.87705</f>
        <v>4.3530201524781594E-3</v>
      </c>
      <c r="E57" s="87"/>
      <c r="F57" s="87">
        <v>-8.9999999999999993E-3</v>
      </c>
      <c r="G57" s="87"/>
      <c r="H57" s="87">
        <f>+H28/9533211780.87705</f>
        <v>6.6908426526250729E-4</v>
      </c>
      <c r="I57" s="87"/>
      <c r="J57" s="87">
        <v>-1.0999999999999999E-2</v>
      </c>
      <c r="K57" s="56"/>
    </row>
    <row r="58" spans="1:14" ht="24" customHeight="1">
      <c r="A58" s="56"/>
      <c r="G58" s="56"/>
      <c r="H58" s="56"/>
      <c r="I58" s="56"/>
      <c r="J58" s="56"/>
      <c r="K58" s="56"/>
    </row>
    <row r="59" spans="1:14" ht="24" customHeight="1">
      <c r="A59" s="49" t="s">
        <v>2</v>
      </c>
      <c r="G59" s="56"/>
      <c r="H59" s="56"/>
      <c r="I59" s="56"/>
      <c r="J59" s="56"/>
      <c r="K59" s="56"/>
    </row>
    <row r="60" spans="1:14" ht="24" customHeight="1">
      <c r="A60" s="56"/>
      <c r="G60" s="56"/>
      <c r="H60" s="56"/>
      <c r="I60" s="56"/>
      <c r="J60" s="56"/>
      <c r="K60" s="56"/>
    </row>
    <row r="61" spans="1:14" ht="24" customHeight="1">
      <c r="J61" s="16" t="s">
        <v>30</v>
      </c>
    </row>
    <row r="62" spans="1:14" ht="24" customHeight="1">
      <c r="A62" s="2" t="s">
        <v>109</v>
      </c>
      <c r="B62" s="56"/>
      <c r="C62" s="56"/>
      <c r="D62" s="56"/>
      <c r="E62" s="56"/>
      <c r="F62" s="56"/>
      <c r="G62" s="56"/>
      <c r="H62" s="76"/>
      <c r="I62" s="76"/>
      <c r="J62" s="76"/>
      <c r="K62" s="56"/>
    </row>
    <row r="63" spans="1:14" ht="24" customHeight="1">
      <c r="A63" s="2" t="s">
        <v>20</v>
      </c>
      <c r="B63" s="56"/>
      <c r="C63" s="56"/>
      <c r="D63" s="33"/>
      <c r="E63" s="56"/>
      <c r="F63" s="56"/>
      <c r="G63" s="56"/>
      <c r="H63" s="76"/>
      <c r="I63" s="76"/>
      <c r="J63" s="76"/>
      <c r="K63" s="56"/>
    </row>
    <row r="64" spans="1:14" ht="24" customHeight="1">
      <c r="A64" s="2" t="s">
        <v>201</v>
      </c>
      <c r="B64" s="56"/>
      <c r="C64" s="56"/>
      <c r="D64" s="56"/>
      <c r="E64" s="56"/>
      <c r="F64" s="56"/>
      <c r="G64" s="56"/>
      <c r="H64" s="76"/>
      <c r="I64" s="76"/>
      <c r="J64" s="76"/>
      <c r="K64" s="56"/>
    </row>
    <row r="65" spans="1:35" ht="24" customHeight="1">
      <c r="A65" s="101" t="s">
        <v>84</v>
      </c>
      <c r="B65" s="101"/>
      <c r="C65" s="101"/>
      <c r="D65" s="101"/>
      <c r="E65" s="101"/>
      <c r="F65" s="101"/>
      <c r="G65" s="101"/>
      <c r="H65" s="101"/>
      <c r="I65" s="101"/>
      <c r="J65" s="101"/>
      <c r="K65" s="56"/>
    </row>
    <row r="66" spans="1:35" ht="24" customHeight="1">
      <c r="A66" s="50"/>
      <c r="B66" s="50"/>
      <c r="C66" s="50"/>
      <c r="D66" s="102" t="s">
        <v>14</v>
      </c>
      <c r="E66" s="102"/>
      <c r="F66" s="102"/>
      <c r="G66" s="50"/>
      <c r="H66" s="102" t="s">
        <v>10</v>
      </c>
      <c r="I66" s="102"/>
      <c r="J66" s="102"/>
      <c r="K66" s="56"/>
    </row>
    <row r="67" spans="1:35" ht="24" customHeight="1">
      <c r="B67" s="52" t="s">
        <v>0</v>
      </c>
      <c r="C67" s="53"/>
      <c r="D67" s="77">
        <v>2566</v>
      </c>
      <c r="E67" s="55"/>
      <c r="F67" s="77">
        <v>2565</v>
      </c>
      <c r="G67" s="55"/>
      <c r="H67" s="77">
        <v>2566</v>
      </c>
      <c r="I67" s="55"/>
      <c r="J67" s="77">
        <v>2565</v>
      </c>
      <c r="K67" s="56"/>
      <c r="M67" s="46"/>
      <c r="N67" s="47"/>
    </row>
    <row r="68" spans="1:35" ht="24" customHeight="1">
      <c r="A68" s="78" t="s">
        <v>178</v>
      </c>
      <c r="B68" s="56"/>
      <c r="C68" s="53"/>
      <c r="D68" s="55"/>
      <c r="E68" s="55"/>
      <c r="F68" s="55"/>
      <c r="G68" s="55"/>
      <c r="H68" s="55"/>
      <c r="I68" s="55"/>
      <c r="J68" s="55"/>
      <c r="K68" s="56"/>
    </row>
    <row r="69" spans="1:35" ht="24" customHeight="1">
      <c r="A69" s="78" t="s">
        <v>153</v>
      </c>
      <c r="B69" s="56"/>
      <c r="C69" s="53"/>
      <c r="D69" s="55"/>
      <c r="E69" s="55"/>
      <c r="F69" s="55"/>
      <c r="G69" s="55"/>
      <c r="H69" s="55"/>
      <c r="I69" s="55"/>
      <c r="J69" s="55"/>
      <c r="K69" s="56"/>
    </row>
    <row r="70" spans="1:35" ht="24" customHeight="1">
      <c r="A70" s="51" t="s">
        <v>21</v>
      </c>
      <c r="B70" s="59"/>
      <c r="D70" s="79">
        <v>31557458</v>
      </c>
      <c r="E70" s="11"/>
      <c r="F70" s="79">
        <v>20061547</v>
      </c>
      <c r="G70" s="79"/>
      <c r="H70" s="11">
        <v>0</v>
      </c>
      <c r="I70" s="11"/>
      <c r="J70" s="11">
        <v>0</v>
      </c>
      <c r="K70" s="56"/>
      <c r="M70" s="10">
        <v>16734771</v>
      </c>
      <c r="N70" s="45">
        <f>D70-M70</f>
        <v>14822687</v>
      </c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</row>
    <row r="71" spans="1:35" ht="24" customHeight="1">
      <c r="A71" s="51" t="s">
        <v>19</v>
      </c>
      <c r="B71" s="59"/>
      <c r="D71" s="79">
        <v>151363490</v>
      </c>
      <c r="E71" s="79"/>
      <c r="F71" s="79">
        <v>52753944</v>
      </c>
      <c r="G71" s="79"/>
      <c r="H71" s="11">
        <v>131710139</v>
      </c>
      <c r="I71" s="79"/>
      <c r="J71" s="11">
        <v>37204306</v>
      </c>
      <c r="K71" s="56"/>
      <c r="M71" s="10">
        <v>40815210</v>
      </c>
      <c r="N71" s="45">
        <f t="shared" ref="N71:N88" si="0">D71-M71</f>
        <v>110548280</v>
      </c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</row>
    <row r="72" spans="1:35" ht="24" customHeight="1">
      <c r="A72" s="51" t="s">
        <v>180</v>
      </c>
      <c r="B72" s="59"/>
      <c r="D72" s="79">
        <v>6573529</v>
      </c>
      <c r="E72" s="11"/>
      <c r="F72" s="79">
        <v>-169611637</v>
      </c>
      <c r="G72" s="11"/>
      <c r="H72" s="11">
        <v>-2567782</v>
      </c>
      <c r="I72" s="11"/>
      <c r="J72" s="11">
        <v>-164450881</v>
      </c>
      <c r="K72" s="56"/>
      <c r="M72" s="10">
        <v>-8009595</v>
      </c>
      <c r="N72" s="45">
        <f t="shared" si="0"/>
        <v>14583124</v>
      </c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</row>
    <row r="73" spans="1:35" ht="24" customHeight="1">
      <c r="A73" s="51" t="s">
        <v>55</v>
      </c>
      <c r="B73" s="62"/>
      <c r="D73" s="79">
        <v>18623535</v>
      </c>
      <c r="E73" s="79"/>
      <c r="F73" s="79">
        <v>4057488</v>
      </c>
      <c r="G73" s="79"/>
      <c r="H73" s="11">
        <v>18623535</v>
      </c>
      <c r="I73" s="79"/>
      <c r="J73" s="11">
        <v>195971872</v>
      </c>
      <c r="K73" s="56"/>
      <c r="M73" s="10">
        <v>11836000</v>
      </c>
      <c r="N73" s="45">
        <f t="shared" si="0"/>
        <v>6787535</v>
      </c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</row>
    <row r="74" spans="1:35" ht="24" customHeight="1">
      <c r="A74" s="51" t="s">
        <v>38</v>
      </c>
      <c r="B74" s="62"/>
      <c r="D74" s="81">
        <v>9096551</v>
      </c>
      <c r="E74" s="11"/>
      <c r="F74" s="81">
        <v>4511483</v>
      </c>
      <c r="G74" s="11"/>
      <c r="H74" s="81">
        <v>19498773</v>
      </c>
      <c r="I74" s="11"/>
      <c r="J74" s="81">
        <v>11641022</v>
      </c>
      <c r="K74" s="56"/>
      <c r="M74" s="10">
        <v>5762564</v>
      </c>
      <c r="N74" s="45">
        <f t="shared" si="0"/>
        <v>3333987</v>
      </c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</row>
    <row r="75" spans="1:35" ht="24" customHeight="1">
      <c r="A75" s="78" t="s">
        <v>39</v>
      </c>
      <c r="B75" s="62"/>
      <c r="D75" s="81">
        <f>SUM(D70:D74)</f>
        <v>217214563</v>
      </c>
      <c r="E75" s="11"/>
      <c r="F75" s="81">
        <f>SUM(F70:F74)</f>
        <v>-88227175</v>
      </c>
      <c r="G75" s="11"/>
      <c r="H75" s="81">
        <f>SUM(H70:H74)</f>
        <v>167264665</v>
      </c>
      <c r="I75" s="11"/>
      <c r="J75" s="81">
        <f>SUM(J70:J74)</f>
        <v>80366319</v>
      </c>
      <c r="K75" s="56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</row>
    <row r="76" spans="1:35" ht="24" customHeight="1">
      <c r="A76" s="78" t="s">
        <v>40</v>
      </c>
      <c r="B76" s="62"/>
      <c r="D76" s="11"/>
      <c r="E76" s="11"/>
      <c r="F76" s="11"/>
      <c r="G76" s="11"/>
      <c r="H76" s="11"/>
      <c r="I76" s="11"/>
      <c r="J76" s="11"/>
      <c r="K76" s="56"/>
      <c r="N76" s="45">
        <f t="shared" si="0"/>
        <v>0</v>
      </c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</row>
    <row r="77" spans="1:35" ht="24" customHeight="1">
      <c r="A77" s="51" t="s">
        <v>41</v>
      </c>
      <c r="B77" s="64"/>
      <c r="D77" s="11">
        <v>131252960</v>
      </c>
      <c r="E77" s="11"/>
      <c r="F77" s="11">
        <v>87576466</v>
      </c>
      <c r="G77" s="11"/>
      <c r="H77" s="11">
        <v>50568047</v>
      </c>
      <c r="I77" s="11"/>
      <c r="J77" s="11">
        <v>40723263</v>
      </c>
      <c r="K77" s="56"/>
      <c r="M77" s="10">
        <v>64762263</v>
      </c>
      <c r="N77" s="45">
        <f t="shared" si="0"/>
        <v>66490697</v>
      </c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</row>
    <row r="78" spans="1:35" ht="24" customHeight="1">
      <c r="A78" s="51" t="s">
        <v>42</v>
      </c>
      <c r="B78" s="59"/>
      <c r="D78" s="11">
        <v>8583381</v>
      </c>
      <c r="E78" s="11"/>
      <c r="F78" s="11">
        <v>3757064</v>
      </c>
      <c r="G78" s="11"/>
      <c r="H78" s="11">
        <v>6930459</v>
      </c>
      <c r="I78" s="11"/>
      <c r="J78" s="11">
        <v>8640503</v>
      </c>
      <c r="K78" s="56"/>
      <c r="M78" s="10">
        <v>3946905</v>
      </c>
      <c r="N78" s="45">
        <f t="shared" si="0"/>
        <v>4636476</v>
      </c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</row>
    <row r="79" spans="1:35" ht="24" customHeight="1">
      <c r="A79" s="51" t="s">
        <v>210</v>
      </c>
      <c r="B79" s="59">
        <v>7</v>
      </c>
      <c r="D79" s="11">
        <v>13390514</v>
      </c>
      <c r="E79" s="11"/>
      <c r="F79" s="11">
        <v>-1472183</v>
      </c>
      <c r="G79" s="11"/>
      <c r="H79" s="11">
        <v>0</v>
      </c>
      <c r="I79" s="11"/>
      <c r="J79" s="11">
        <v>-4900000</v>
      </c>
      <c r="K79" s="56"/>
      <c r="M79" s="10">
        <v>4201654</v>
      </c>
      <c r="N79" s="45">
        <f t="shared" si="0"/>
        <v>9188860</v>
      </c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</row>
    <row r="80" spans="1:35" ht="24" customHeight="1">
      <c r="A80" s="51" t="s">
        <v>43</v>
      </c>
      <c r="B80" s="59"/>
      <c r="D80" s="81">
        <v>72243328</v>
      </c>
      <c r="E80" s="11"/>
      <c r="F80" s="81">
        <v>60990135</v>
      </c>
      <c r="G80" s="11"/>
      <c r="H80" s="81">
        <v>24987714</v>
      </c>
      <c r="I80" s="11"/>
      <c r="J80" s="81">
        <v>23929394</v>
      </c>
      <c r="K80" s="56"/>
      <c r="M80" s="10">
        <v>31801394</v>
      </c>
      <c r="N80" s="45">
        <f t="shared" si="0"/>
        <v>40441934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</row>
    <row r="81" spans="1:35" ht="24" customHeight="1">
      <c r="A81" s="78" t="s">
        <v>44</v>
      </c>
      <c r="B81" s="59"/>
      <c r="D81" s="81">
        <f>SUM(D77:D80)</f>
        <v>225470183</v>
      </c>
      <c r="E81" s="11"/>
      <c r="F81" s="81">
        <f>SUM(F77:F80)</f>
        <v>150851482</v>
      </c>
      <c r="G81" s="11"/>
      <c r="H81" s="81">
        <f>SUM(H77:H80)</f>
        <v>82486220</v>
      </c>
      <c r="I81" s="11"/>
      <c r="J81" s="81">
        <f>SUM(J77:J80)</f>
        <v>68393160</v>
      </c>
      <c r="K81" s="56"/>
      <c r="N81" s="45">
        <f t="shared" si="0"/>
        <v>225470183</v>
      </c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</row>
    <row r="82" spans="1:35" ht="24" customHeight="1">
      <c r="A82" s="78" t="s">
        <v>187</v>
      </c>
      <c r="B82" s="59"/>
      <c r="D82" s="11">
        <f>SUM(D75-D81)</f>
        <v>-8255620</v>
      </c>
      <c r="E82" s="11"/>
      <c r="F82" s="11">
        <f>SUM(F75-F81)</f>
        <v>-239078657</v>
      </c>
      <c r="G82" s="11"/>
      <c r="H82" s="11">
        <f>SUM(H75-H81)</f>
        <v>84778445</v>
      </c>
      <c r="I82" s="11"/>
      <c r="J82" s="11">
        <f>SUM(J75-J81)</f>
        <v>11973159</v>
      </c>
      <c r="K82" s="56"/>
      <c r="N82" s="45">
        <f t="shared" si="0"/>
        <v>-8255620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</row>
    <row r="83" spans="1:35" ht="24" customHeight="1">
      <c r="A83" s="82" t="s">
        <v>74</v>
      </c>
      <c r="B83" s="59"/>
      <c r="D83" s="11">
        <v>-1783367</v>
      </c>
      <c r="E83" s="11"/>
      <c r="F83" s="11">
        <v>-2779794</v>
      </c>
      <c r="G83" s="11"/>
      <c r="H83" s="11">
        <v>-614716</v>
      </c>
      <c r="I83" s="11"/>
      <c r="J83" s="11">
        <v>-1141985</v>
      </c>
      <c r="K83" s="56"/>
      <c r="M83" s="10">
        <v>-902462</v>
      </c>
      <c r="N83" s="45">
        <f t="shared" si="0"/>
        <v>-880905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</row>
    <row r="84" spans="1:35" ht="24" customHeight="1">
      <c r="A84" s="82" t="s">
        <v>181</v>
      </c>
      <c r="B84" s="64"/>
      <c r="D84" s="11">
        <v>0</v>
      </c>
      <c r="E84" s="11"/>
      <c r="F84" s="11">
        <v>0</v>
      </c>
      <c r="G84" s="11"/>
      <c r="H84" s="11">
        <v>-77259624</v>
      </c>
      <c r="I84" s="11"/>
      <c r="J84" s="11">
        <v>0</v>
      </c>
      <c r="K84" s="56"/>
      <c r="N84" s="45">
        <f t="shared" si="0"/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</row>
    <row r="85" spans="1:35" ht="24" customHeight="1">
      <c r="A85" s="82" t="s">
        <v>188</v>
      </c>
      <c r="B85" s="64"/>
      <c r="D85" s="11">
        <v>0</v>
      </c>
      <c r="E85" s="11"/>
      <c r="F85" s="11">
        <v>782707</v>
      </c>
      <c r="G85" s="11"/>
      <c r="H85" s="11">
        <v>0</v>
      </c>
      <c r="I85" s="11"/>
      <c r="J85" s="11">
        <v>624834</v>
      </c>
      <c r="K85" s="56"/>
      <c r="N85" s="45">
        <f t="shared" si="0"/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</row>
    <row r="86" spans="1:35" ht="24" customHeight="1">
      <c r="A86" s="82" t="s">
        <v>228</v>
      </c>
      <c r="B86" s="59">
        <v>8</v>
      </c>
      <c r="D86" s="81">
        <v>43154395</v>
      </c>
      <c r="E86" s="11"/>
      <c r="F86" s="81">
        <v>106531382</v>
      </c>
      <c r="G86" s="11"/>
      <c r="H86" s="81">
        <v>0</v>
      </c>
      <c r="I86" s="11"/>
      <c r="J86" s="81">
        <v>0</v>
      </c>
      <c r="K86" s="56"/>
      <c r="M86" s="10">
        <v>28839158</v>
      </c>
      <c r="N86" s="45">
        <f t="shared" si="0"/>
        <v>14315237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</row>
    <row r="87" spans="1:35" ht="24" customHeight="1">
      <c r="A87" s="83" t="s">
        <v>45</v>
      </c>
      <c r="B87" s="64"/>
      <c r="D87" s="11">
        <f>SUM(D82:D86)</f>
        <v>33115408</v>
      </c>
      <c r="E87" s="11"/>
      <c r="F87" s="11">
        <f>SUM(F82:F86)</f>
        <v>-134544362</v>
      </c>
      <c r="G87" s="11"/>
      <c r="H87" s="11">
        <f>SUM(H82:H86)</f>
        <v>6904105</v>
      </c>
      <c r="I87" s="11"/>
      <c r="J87" s="11">
        <f>SUM(J82:J86)</f>
        <v>11456008</v>
      </c>
      <c r="K87" s="56"/>
      <c r="N87" s="45">
        <f t="shared" si="0"/>
        <v>33115408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</row>
    <row r="88" spans="1:35" ht="24" customHeight="1">
      <c r="A88" s="82" t="s">
        <v>128</v>
      </c>
      <c r="B88" s="59">
        <v>11</v>
      </c>
      <c r="D88" s="81">
        <v>768926</v>
      </c>
      <c r="E88" s="11"/>
      <c r="F88" s="81">
        <v>2486479</v>
      </c>
      <c r="G88" s="11"/>
      <c r="H88" s="81">
        <v>1088789</v>
      </c>
      <c r="I88" s="11"/>
      <c r="J88" s="81">
        <v>3075487</v>
      </c>
      <c r="K88" s="56"/>
      <c r="M88" s="10">
        <v>2022641</v>
      </c>
      <c r="N88" s="45">
        <f t="shared" si="0"/>
        <v>-1253715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</row>
    <row r="89" spans="1:35" ht="24" customHeight="1">
      <c r="A89" s="83" t="s">
        <v>81</v>
      </c>
      <c r="B89" s="64"/>
      <c r="D89" s="81">
        <f>SUM(D87:D88)</f>
        <v>33884334</v>
      </c>
      <c r="E89" s="11"/>
      <c r="F89" s="81">
        <f>SUM(F87:F88)</f>
        <v>-132057883</v>
      </c>
      <c r="G89" s="11"/>
      <c r="H89" s="81">
        <f>SUM(H87:H88)</f>
        <v>7992894</v>
      </c>
      <c r="I89" s="11"/>
      <c r="J89" s="81">
        <f>SUM(J87:J88)</f>
        <v>14531495</v>
      </c>
      <c r="K89" s="56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</row>
    <row r="90" spans="1:35" ht="24" customHeight="1">
      <c r="A90" s="84"/>
      <c r="B90" s="64"/>
      <c r="D90" s="11"/>
      <c r="E90" s="11"/>
      <c r="F90" s="11"/>
      <c r="G90" s="11"/>
      <c r="H90" s="11"/>
      <c r="I90" s="11"/>
      <c r="J90" s="11"/>
      <c r="K90" s="56"/>
    </row>
    <row r="91" spans="1:35" ht="24" customHeight="1">
      <c r="A91" s="49" t="s">
        <v>2</v>
      </c>
      <c r="B91" s="64"/>
      <c r="D91" s="11"/>
      <c r="E91" s="11"/>
      <c r="F91" s="11"/>
      <c r="G91" s="11"/>
      <c r="H91" s="11"/>
      <c r="I91" s="11"/>
      <c r="J91" s="11"/>
      <c r="K91" s="56"/>
    </row>
    <row r="92" spans="1:35" ht="24" customHeight="1">
      <c r="A92" s="84"/>
      <c r="B92" s="64"/>
      <c r="D92" s="11"/>
      <c r="E92" s="11"/>
      <c r="F92" s="11"/>
      <c r="G92" s="11"/>
      <c r="H92" s="11"/>
      <c r="I92" s="11"/>
      <c r="J92" s="11"/>
      <c r="K92" s="56"/>
    </row>
    <row r="93" spans="1:35" ht="24" customHeight="1">
      <c r="J93" s="16" t="s">
        <v>30</v>
      </c>
      <c r="K93" s="56"/>
    </row>
    <row r="94" spans="1:35" ht="24" customHeight="1">
      <c r="A94" s="2" t="s">
        <v>109</v>
      </c>
      <c r="B94" s="56"/>
      <c r="C94" s="56"/>
      <c r="D94" s="56"/>
      <c r="E94" s="56"/>
      <c r="F94" s="56"/>
      <c r="G94" s="56"/>
      <c r="H94" s="76"/>
      <c r="I94" s="76"/>
      <c r="J94" s="76"/>
      <c r="K94" s="56"/>
    </row>
    <row r="95" spans="1:35" ht="24" customHeight="1">
      <c r="A95" s="2" t="s">
        <v>91</v>
      </c>
      <c r="B95" s="56"/>
      <c r="C95" s="56"/>
      <c r="D95" s="33"/>
      <c r="E95" s="56"/>
      <c r="F95" s="56"/>
      <c r="G95" s="56"/>
      <c r="H95" s="76"/>
      <c r="I95" s="76"/>
      <c r="J95" s="76"/>
      <c r="K95" s="56"/>
    </row>
    <row r="96" spans="1:35" ht="24" customHeight="1">
      <c r="A96" s="2" t="s">
        <v>201</v>
      </c>
      <c r="B96" s="56"/>
      <c r="C96" s="56"/>
      <c r="D96" s="56"/>
      <c r="E96" s="56"/>
      <c r="F96" s="56"/>
      <c r="G96" s="56"/>
      <c r="H96" s="76"/>
      <c r="I96" s="76"/>
      <c r="J96" s="76"/>
      <c r="K96" s="56"/>
    </row>
    <row r="97" spans="1:14" ht="24" customHeight="1">
      <c r="A97" s="101" t="s">
        <v>84</v>
      </c>
      <c r="B97" s="101"/>
      <c r="C97" s="101"/>
      <c r="D97" s="101"/>
      <c r="E97" s="101"/>
      <c r="F97" s="101"/>
      <c r="G97" s="101"/>
      <c r="H97" s="101"/>
      <c r="I97" s="101"/>
      <c r="J97" s="101"/>
      <c r="K97" s="56"/>
    </row>
    <row r="98" spans="1:14" ht="24" customHeight="1">
      <c r="A98" s="50"/>
      <c r="B98" s="50"/>
      <c r="C98" s="50"/>
      <c r="D98" s="102" t="s">
        <v>14</v>
      </c>
      <c r="E98" s="102"/>
      <c r="F98" s="102"/>
      <c r="G98" s="50"/>
      <c r="H98" s="102" t="s">
        <v>10</v>
      </c>
      <c r="I98" s="102"/>
      <c r="J98" s="102"/>
      <c r="K98" s="56"/>
    </row>
    <row r="99" spans="1:14" ht="24" customHeight="1">
      <c r="B99" s="52" t="s">
        <v>0</v>
      </c>
      <c r="C99" s="53"/>
      <c r="D99" s="54">
        <v>2566</v>
      </c>
      <c r="E99" s="55"/>
      <c r="F99" s="54">
        <v>2565</v>
      </c>
      <c r="G99" s="55"/>
      <c r="H99" s="54">
        <v>2566</v>
      </c>
      <c r="I99" s="55"/>
      <c r="J99" s="54">
        <v>2565</v>
      </c>
      <c r="K99" s="56"/>
    </row>
    <row r="100" spans="1:14" ht="24" customHeight="1">
      <c r="A100" s="78" t="s">
        <v>129</v>
      </c>
      <c r="B100" s="64"/>
      <c r="D100" s="11"/>
      <c r="E100" s="11"/>
      <c r="F100" s="11"/>
      <c r="G100" s="11"/>
      <c r="H100" s="11"/>
      <c r="I100" s="11"/>
      <c r="J100" s="11"/>
      <c r="K100" s="56"/>
    </row>
    <row r="101" spans="1:14" ht="24" customHeight="1">
      <c r="A101" s="83" t="s">
        <v>183</v>
      </c>
      <c r="B101" s="64"/>
      <c r="D101" s="11"/>
      <c r="E101" s="11"/>
      <c r="F101" s="11"/>
      <c r="G101" s="11"/>
      <c r="H101" s="11"/>
      <c r="I101" s="11"/>
      <c r="J101" s="11"/>
      <c r="K101" s="56"/>
    </row>
    <row r="102" spans="1:14" ht="24" customHeight="1">
      <c r="A102" s="83" t="s">
        <v>82</v>
      </c>
      <c r="B102" s="64"/>
      <c r="D102" s="11"/>
      <c r="E102" s="11"/>
      <c r="F102" s="11"/>
      <c r="G102" s="11"/>
      <c r="H102" s="11"/>
      <c r="I102" s="11"/>
      <c r="J102" s="11"/>
      <c r="K102" s="56"/>
    </row>
    <row r="103" spans="1:14" ht="24" customHeight="1">
      <c r="A103" s="82" t="s">
        <v>189</v>
      </c>
      <c r="B103" s="64"/>
      <c r="D103" s="11"/>
      <c r="E103" s="11"/>
      <c r="F103" s="11"/>
      <c r="G103" s="11"/>
      <c r="H103" s="11"/>
      <c r="I103" s="11"/>
      <c r="J103" s="11"/>
      <c r="K103" s="56"/>
    </row>
    <row r="104" spans="1:14" ht="24" customHeight="1">
      <c r="A104" s="51" t="s">
        <v>130</v>
      </c>
      <c r="B104" s="64"/>
      <c r="D104" s="11">
        <v>73627761</v>
      </c>
      <c r="E104" s="11"/>
      <c r="F104" s="11">
        <v>34120683</v>
      </c>
      <c r="G104" s="11"/>
      <c r="H104" s="11">
        <v>73627761</v>
      </c>
      <c r="I104" s="11"/>
      <c r="J104" s="11">
        <v>34120683</v>
      </c>
      <c r="K104" s="56"/>
      <c r="M104" s="10">
        <v>-251634</v>
      </c>
      <c r="N104" s="45">
        <f>D104-M104</f>
        <v>73879395</v>
      </c>
    </row>
    <row r="105" spans="1:14" ht="24" customHeight="1">
      <c r="A105" s="51" t="s">
        <v>190</v>
      </c>
      <c r="B105" s="64"/>
      <c r="D105" s="11">
        <v>39889</v>
      </c>
      <c r="E105" s="11"/>
      <c r="F105" s="11">
        <v>-183105</v>
      </c>
      <c r="G105" s="11"/>
      <c r="H105" s="11">
        <v>0</v>
      </c>
      <c r="I105" s="11"/>
      <c r="J105" s="11">
        <v>0</v>
      </c>
      <c r="K105" s="56"/>
      <c r="M105" s="10">
        <v>7605</v>
      </c>
      <c r="N105" s="45">
        <f>D105-M105</f>
        <v>32284</v>
      </c>
    </row>
    <row r="106" spans="1:14" ht="24" customHeight="1">
      <c r="A106" s="51" t="s">
        <v>46</v>
      </c>
      <c r="B106" s="64"/>
      <c r="D106" s="11"/>
      <c r="E106" s="11"/>
      <c r="F106" s="11"/>
      <c r="G106" s="11"/>
      <c r="H106" s="11"/>
      <c r="I106" s="11"/>
      <c r="J106" s="11"/>
      <c r="K106" s="56"/>
    </row>
    <row r="107" spans="1:14" ht="24" customHeight="1">
      <c r="A107" s="51" t="s">
        <v>131</v>
      </c>
      <c r="B107" s="59">
        <v>11</v>
      </c>
      <c r="D107" s="11">
        <v>-17316637</v>
      </c>
      <c r="E107" s="11"/>
      <c r="F107" s="11">
        <v>-1043911</v>
      </c>
      <c r="G107" s="11"/>
      <c r="H107" s="11">
        <v>-17316637</v>
      </c>
      <c r="I107" s="11"/>
      <c r="J107" s="11">
        <v>-1043911</v>
      </c>
      <c r="K107" s="56"/>
      <c r="M107" s="10">
        <v>-1824826</v>
      </c>
      <c r="N107" s="45">
        <f>D107-M107</f>
        <v>-15491811</v>
      </c>
    </row>
    <row r="108" spans="1:14" ht="24" customHeight="1">
      <c r="A108" s="83" t="s">
        <v>185</v>
      </c>
      <c r="B108" s="64"/>
      <c r="D108" s="11"/>
      <c r="E108" s="11"/>
      <c r="F108" s="11"/>
      <c r="G108" s="11"/>
      <c r="H108" s="11"/>
      <c r="I108" s="11"/>
      <c r="J108" s="11"/>
      <c r="K108" s="56"/>
    </row>
    <row r="109" spans="1:14" ht="24" customHeight="1">
      <c r="A109" s="83" t="s">
        <v>82</v>
      </c>
      <c r="B109" s="62"/>
      <c r="D109" s="11"/>
      <c r="E109" s="11"/>
      <c r="F109" s="11"/>
      <c r="G109" s="11"/>
      <c r="H109" s="11"/>
      <c r="I109" s="11"/>
      <c r="J109" s="11"/>
      <c r="K109" s="56"/>
    </row>
    <row r="110" spans="1:14" ht="24" customHeight="1">
      <c r="A110" s="82" t="s">
        <v>207</v>
      </c>
      <c r="B110" s="64"/>
      <c r="D110" s="11"/>
      <c r="E110" s="11"/>
      <c r="F110" s="11"/>
      <c r="G110" s="11"/>
      <c r="H110" s="11"/>
      <c r="I110" s="11"/>
      <c r="J110" s="11"/>
      <c r="K110" s="56"/>
      <c r="N110" s="49"/>
    </row>
    <row r="111" spans="1:14" ht="24" customHeight="1">
      <c r="A111" s="82" t="s">
        <v>208</v>
      </c>
      <c r="B111" s="64"/>
      <c r="D111" s="11">
        <v>-2801785</v>
      </c>
      <c r="E111" s="11"/>
      <c r="F111" s="11">
        <v>0</v>
      </c>
      <c r="G111" s="11"/>
      <c r="H111" s="11">
        <v>-2801785</v>
      </c>
      <c r="I111" s="11"/>
      <c r="J111" s="11">
        <v>0</v>
      </c>
      <c r="K111" s="56"/>
      <c r="M111" s="10">
        <v>-2474179</v>
      </c>
      <c r="N111" s="45">
        <f>D111-M111</f>
        <v>-327606</v>
      </c>
    </row>
    <row r="112" spans="1:14" ht="24" customHeight="1">
      <c r="A112" s="51" t="s">
        <v>230</v>
      </c>
      <c r="B112" s="62"/>
      <c r="D112" s="81">
        <v>-245829</v>
      </c>
      <c r="E112" s="11"/>
      <c r="F112" s="81">
        <v>-10019076</v>
      </c>
      <c r="G112" s="11"/>
      <c r="H112" s="81">
        <v>0</v>
      </c>
      <c r="I112" s="11"/>
      <c r="J112" s="81">
        <v>0</v>
      </c>
      <c r="K112" s="56"/>
      <c r="M112" s="10">
        <v>-37150</v>
      </c>
      <c r="N112" s="45">
        <f>D112-M112</f>
        <v>-208679</v>
      </c>
    </row>
    <row r="113" spans="1:11" ht="24" customHeight="1">
      <c r="A113" s="83" t="s">
        <v>191</v>
      </c>
      <c r="B113" s="4"/>
      <c r="D113" s="81">
        <f>SUM(D104:D112)</f>
        <v>53303399</v>
      </c>
      <c r="E113" s="11"/>
      <c r="F113" s="81">
        <f>SUM(F104:F112)</f>
        <v>22874591</v>
      </c>
      <c r="G113" s="11"/>
      <c r="H113" s="81">
        <f>SUM(H104:H112)</f>
        <v>53509339</v>
      </c>
      <c r="I113" s="11"/>
      <c r="J113" s="81">
        <f>SUM(J104:J112)</f>
        <v>33076772</v>
      </c>
      <c r="K113" s="56"/>
    </row>
    <row r="114" spans="1:11" ht="24" customHeight="1" thickBot="1">
      <c r="A114" s="83" t="s">
        <v>115</v>
      </c>
      <c r="B114" s="4"/>
      <c r="D114" s="85">
        <f>SUM(D89,D113)</f>
        <v>87187733</v>
      </c>
      <c r="E114" s="11"/>
      <c r="F114" s="85">
        <f>SUM(F89,F113)</f>
        <v>-109183292</v>
      </c>
      <c r="G114" s="11"/>
      <c r="H114" s="85">
        <f>SUM(H89,H113)</f>
        <v>61502233</v>
      </c>
      <c r="I114" s="11"/>
      <c r="J114" s="85">
        <f>SUM(J89,J113)</f>
        <v>47608267</v>
      </c>
      <c r="K114" s="56"/>
    </row>
    <row r="115" spans="1:11" ht="24" customHeight="1" thickTop="1">
      <c r="A115" s="78"/>
      <c r="B115" s="4"/>
      <c r="D115" s="11"/>
      <c r="E115" s="11"/>
      <c r="F115" s="11"/>
      <c r="G115" s="11"/>
      <c r="H115" s="11"/>
      <c r="I115" s="11"/>
      <c r="J115" s="11"/>
      <c r="K115" s="56"/>
    </row>
    <row r="116" spans="1:11" ht="24" customHeight="1">
      <c r="A116" s="86" t="s">
        <v>83</v>
      </c>
      <c r="B116" s="59">
        <v>12</v>
      </c>
      <c r="D116" s="11"/>
      <c r="E116" s="11"/>
      <c r="F116" s="11"/>
      <c r="G116" s="11"/>
      <c r="H116" s="11"/>
      <c r="I116" s="11"/>
      <c r="J116" s="11"/>
      <c r="K116" s="56"/>
    </row>
    <row r="117" spans="1:11" ht="24" customHeight="1">
      <c r="A117" s="84" t="s">
        <v>186</v>
      </c>
      <c r="D117" s="87">
        <f>+D89/9373869007.1326</f>
        <v>3.6147650425045756E-3</v>
      </c>
      <c r="E117" s="87"/>
      <c r="F117" s="87">
        <v>-1.4E-2</v>
      </c>
      <c r="G117" s="87"/>
      <c r="H117" s="87">
        <f>+H89/9373869007.1326</f>
        <v>8.526782264525125E-4</v>
      </c>
      <c r="I117" s="87"/>
      <c r="J117" s="87">
        <v>2E-3</v>
      </c>
      <c r="K117" s="56"/>
    </row>
    <row r="118" spans="1:11" ht="24" customHeight="1">
      <c r="A118" s="84" t="s">
        <v>211</v>
      </c>
      <c r="B118" s="59"/>
      <c r="D118" s="87">
        <f>+D89/9627409611.33212</f>
        <v>3.5195691642864991E-3</v>
      </c>
      <c r="E118" s="87"/>
      <c r="F118" s="87">
        <v>-1.2999999999999999E-2</v>
      </c>
      <c r="G118" s="87"/>
      <c r="H118" s="87">
        <f>+H89/9627409611.33212</f>
        <v>8.3022269984148341E-4</v>
      </c>
      <c r="I118" s="87"/>
      <c r="J118" s="87">
        <v>1E-3</v>
      </c>
      <c r="K118" s="56"/>
    </row>
    <row r="119" spans="1:11" ht="24" customHeight="1">
      <c r="A119" s="56"/>
      <c r="G119" s="56"/>
      <c r="H119" s="56"/>
      <c r="I119" s="56"/>
      <c r="J119" s="56"/>
      <c r="K119" s="56"/>
    </row>
    <row r="120" spans="1:11" ht="24" customHeight="1">
      <c r="A120" s="49" t="s">
        <v>2</v>
      </c>
      <c r="G120" s="56"/>
      <c r="H120" s="56"/>
      <c r="I120" s="56"/>
      <c r="J120" s="56"/>
      <c r="K120" s="56"/>
    </row>
    <row r="121" spans="1:11" ht="24" customHeight="1">
      <c r="A121" s="56"/>
      <c r="G121" s="56"/>
      <c r="H121" s="56"/>
      <c r="I121" s="56"/>
      <c r="J121" s="56"/>
      <c r="K121" s="56"/>
    </row>
    <row r="122" spans="1:11" ht="24" customHeight="1">
      <c r="J122" s="16" t="s">
        <v>30</v>
      </c>
    </row>
    <row r="123" spans="1:11" ht="24" customHeight="1">
      <c r="A123" s="2" t="s">
        <v>109</v>
      </c>
      <c r="B123" s="56"/>
      <c r="C123" s="56"/>
      <c r="D123" s="56"/>
      <c r="E123" s="56"/>
      <c r="F123" s="56"/>
      <c r="G123" s="56"/>
      <c r="H123" s="76"/>
      <c r="I123" s="76"/>
      <c r="J123" s="76"/>
      <c r="K123" s="76"/>
    </row>
    <row r="124" spans="1:11" ht="24" customHeight="1">
      <c r="A124" s="2" t="s">
        <v>4</v>
      </c>
      <c r="B124" s="56"/>
      <c r="C124" s="56"/>
      <c r="D124" s="33"/>
      <c r="E124" s="56"/>
      <c r="F124" s="88"/>
      <c r="G124" s="56"/>
      <c r="H124" s="76"/>
      <c r="I124" s="76"/>
      <c r="J124" s="76"/>
      <c r="K124" s="76"/>
    </row>
    <row r="125" spans="1:11" ht="24" customHeight="1">
      <c r="A125" s="2" t="s">
        <v>201</v>
      </c>
      <c r="B125" s="56"/>
      <c r="C125" s="56"/>
      <c r="E125" s="56"/>
      <c r="F125" s="56"/>
      <c r="G125" s="56"/>
      <c r="H125" s="76"/>
      <c r="I125" s="76"/>
      <c r="J125" s="76"/>
      <c r="K125" s="49"/>
    </row>
    <row r="126" spans="1:11" ht="24" customHeight="1">
      <c r="A126" s="101" t="s">
        <v>84</v>
      </c>
      <c r="B126" s="101"/>
      <c r="C126" s="101"/>
      <c r="D126" s="101"/>
      <c r="E126" s="101"/>
      <c r="F126" s="101"/>
      <c r="G126" s="101"/>
      <c r="H126" s="101"/>
      <c r="I126" s="101"/>
      <c r="J126" s="101"/>
      <c r="K126" s="50"/>
    </row>
    <row r="127" spans="1:11" ht="24" customHeight="1">
      <c r="A127" s="50"/>
      <c r="B127" s="56"/>
      <c r="C127" s="50"/>
      <c r="D127" s="102" t="s">
        <v>14</v>
      </c>
      <c r="E127" s="102"/>
      <c r="F127" s="102"/>
      <c r="G127" s="50"/>
      <c r="H127" s="102" t="s">
        <v>10</v>
      </c>
      <c r="I127" s="102"/>
      <c r="J127" s="102"/>
      <c r="K127" s="55"/>
    </row>
    <row r="128" spans="1:11" ht="24" customHeight="1">
      <c r="B128" s="56"/>
      <c r="C128" s="53"/>
      <c r="D128" s="77">
        <v>2566</v>
      </c>
      <c r="E128" s="55"/>
      <c r="F128" s="77">
        <v>2565</v>
      </c>
      <c r="G128" s="55"/>
      <c r="H128" s="77">
        <v>2566</v>
      </c>
      <c r="I128" s="55"/>
      <c r="J128" s="77">
        <v>2565</v>
      </c>
      <c r="K128" s="55"/>
    </row>
    <row r="129" spans="1:17" ht="24" customHeight="1">
      <c r="A129" s="83" t="s">
        <v>25</v>
      </c>
      <c r="B129" s="56"/>
      <c r="C129" s="53"/>
      <c r="D129" s="55"/>
      <c r="E129" s="55"/>
      <c r="F129" s="55"/>
      <c r="G129" s="55"/>
      <c r="H129" s="55"/>
      <c r="I129" s="55"/>
      <c r="J129" s="55"/>
      <c r="K129" s="55"/>
    </row>
    <row r="130" spans="1:17" ht="24" customHeight="1">
      <c r="A130" s="89" t="s">
        <v>107</v>
      </c>
      <c r="B130" s="56"/>
      <c r="D130" s="3">
        <v>33115408</v>
      </c>
      <c r="E130" s="3"/>
      <c r="F130" s="3">
        <v>-134544362</v>
      </c>
      <c r="G130" s="3"/>
      <c r="H130" s="3">
        <v>6904105</v>
      </c>
      <c r="I130" s="3"/>
      <c r="J130" s="3">
        <v>11456008</v>
      </c>
      <c r="K130" s="16"/>
    </row>
    <row r="131" spans="1:17" ht="24" customHeight="1">
      <c r="A131" s="90" t="s">
        <v>123</v>
      </c>
      <c r="B131" s="56"/>
      <c r="D131" s="3"/>
      <c r="E131" s="3"/>
      <c r="F131" s="3"/>
      <c r="G131" s="3"/>
      <c r="H131" s="3"/>
      <c r="I131" s="3"/>
      <c r="J131" s="3"/>
      <c r="K131" s="16"/>
    </row>
    <row r="132" spans="1:17" ht="24" customHeight="1">
      <c r="A132" s="90" t="s">
        <v>192</v>
      </c>
      <c r="B132" s="56"/>
      <c r="E132" s="3"/>
      <c r="G132" s="3"/>
      <c r="H132" s="3"/>
      <c r="I132" s="3"/>
      <c r="J132" s="3"/>
      <c r="K132" s="16"/>
    </row>
    <row r="133" spans="1:17" ht="24" customHeight="1">
      <c r="A133" s="90" t="s">
        <v>101</v>
      </c>
      <c r="B133" s="56"/>
      <c r="D133" s="3">
        <v>34670740</v>
      </c>
      <c r="E133" s="3"/>
      <c r="F133" s="3">
        <v>11830543</v>
      </c>
      <c r="G133" s="3"/>
      <c r="H133" s="3">
        <v>6042628</v>
      </c>
      <c r="I133" s="3"/>
      <c r="J133" s="3">
        <v>2837749</v>
      </c>
      <c r="K133" s="16"/>
    </row>
    <row r="134" spans="1:17" ht="24" customHeight="1">
      <c r="A134" s="90" t="s">
        <v>217</v>
      </c>
      <c r="B134" s="56"/>
      <c r="D134" s="3">
        <v>13390514</v>
      </c>
      <c r="E134" s="3"/>
      <c r="F134" s="3">
        <v>-1472183</v>
      </c>
      <c r="G134" s="3"/>
      <c r="H134" s="3">
        <v>0</v>
      </c>
      <c r="I134" s="3"/>
      <c r="J134" s="3">
        <v>-4900000</v>
      </c>
      <c r="K134" s="16"/>
    </row>
    <row r="135" spans="1:17" ht="24" customHeight="1">
      <c r="A135" s="90" t="s">
        <v>173</v>
      </c>
      <c r="B135" s="56"/>
      <c r="D135" s="3"/>
      <c r="E135" s="3"/>
      <c r="F135" s="3"/>
      <c r="H135" s="49"/>
      <c r="I135" s="49"/>
      <c r="J135" s="49"/>
      <c r="K135" s="16"/>
    </row>
    <row r="136" spans="1:17" ht="24" customHeight="1">
      <c r="A136" s="90" t="s">
        <v>132</v>
      </c>
      <c r="B136" s="56"/>
      <c r="D136" s="3">
        <v>26604912</v>
      </c>
      <c r="E136" s="3"/>
      <c r="F136" s="3">
        <v>63270942</v>
      </c>
      <c r="G136" s="3"/>
      <c r="H136" s="3">
        <v>26604912</v>
      </c>
      <c r="I136" s="3"/>
      <c r="J136" s="3">
        <v>63270942</v>
      </c>
      <c r="K136" s="16"/>
    </row>
    <row r="137" spans="1:17" ht="24" customHeight="1">
      <c r="A137" s="90" t="s">
        <v>218</v>
      </c>
      <c r="B137" s="56"/>
      <c r="D137" s="3"/>
      <c r="E137" s="3"/>
      <c r="F137" s="3"/>
      <c r="G137" s="3"/>
      <c r="H137" s="3"/>
      <c r="I137" s="3"/>
      <c r="J137" s="3"/>
      <c r="K137" s="16"/>
    </row>
    <row r="138" spans="1:17" ht="24" customHeight="1">
      <c r="A138" s="90" t="s">
        <v>133</v>
      </c>
      <c r="B138" s="56"/>
      <c r="D138" s="3">
        <v>-2055663</v>
      </c>
      <c r="E138" s="3"/>
      <c r="F138" s="3">
        <v>5902271</v>
      </c>
      <c r="G138" s="3"/>
      <c r="H138" s="3">
        <v>0</v>
      </c>
      <c r="I138" s="3"/>
      <c r="J138" s="3">
        <v>0</v>
      </c>
      <c r="K138" s="16"/>
      <c r="P138" s="34"/>
      <c r="Q138" s="34"/>
    </row>
    <row r="139" spans="1:17" ht="24" customHeight="1">
      <c r="A139" s="90" t="s">
        <v>219</v>
      </c>
      <c r="B139" s="56"/>
      <c r="D139" s="3">
        <v>-609671</v>
      </c>
      <c r="E139" s="3"/>
      <c r="F139" s="3">
        <v>0</v>
      </c>
      <c r="G139" s="3"/>
      <c r="H139" s="3">
        <v>-609671</v>
      </c>
      <c r="I139" s="3"/>
      <c r="J139" s="3">
        <v>0</v>
      </c>
      <c r="K139" s="16"/>
    </row>
    <row r="140" spans="1:17" ht="24" customHeight="1">
      <c r="A140" s="90" t="s">
        <v>220</v>
      </c>
      <c r="B140" s="56"/>
      <c r="D140" s="3">
        <v>0</v>
      </c>
      <c r="E140" s="3"/>
      <c r="F140" s="3">
        <v>4999240</v>
      </c>
      <c r="G140" s="3"/>
      <c r="H140" s="3">
        <v>-28199</v>
      </c>
      <c r="I140" s="3"/>
      <c r="J140" s="3">
        <v>560419</v>
      </c>
      <c r="K140" s="16"/>
    </row>
    <row r="141" spans="1:17" ht="24" customHeight="1">
      <c r="A141" s="90" t="s">
        <v>134</v>
      </c>
      <c r="B141" s="56"/>
      <c r="D141" s="3">
        <v>-284498</v>
      </c>
      <c r="E141" s="3"/>
      <c r="F141" s="3">
        <v>-375453</v>
      </c>
      <c r="G141" s="3"/>
      <c r="H141" s="3">
        <v>0</v>
      </c>
      <c r="I141" s="3"/>
      <c r="J141" s="3">
        <v>-232865</v>
      </c>
      <c r="K141" s="16"/>
    </row>
    <row r="142" spans="1:17" ht="24" customHeight="1">
      <c r="A142" s="90" t="s">
        <v>193</v>
      </c>
      <c r="B142" s="56"/>
      <c r="D142" s="3">
        <v>-43154395</v>
      </c>
      <c r="F142" s="3">
        <v>-106531382</v>
      </c>
      <c r="G142" s="3"/>
      <c r="H142" s="3">
        <v>0</v>
      </c>
      <c r="I142" s="3"/>
      <c r="J142" s="3">
        <v>0</v>
      </c>
      <c r="K142" s="16"/>
    </row>
    <row r="143" spans="1:17" ht="24" customHeight="1">
      <c r="A143" s="90" t="s">
        <v>221</v>
      </c>
      <c r="B143" s="56"/>
      <c r="D143" s="3">
        <v>0</v>
      </c>
      <c r="F143" s="3">
        <v>0</v>
      </c>
      <c r="G143" s="3"/>
      <c r="H143" s="3">
        <v>77259624</v>
      </c>
      <c r="I143" s="3"/>
      <c r="J143" s="3">
        <v>0</v>
      </c>
      <c r="K143" s="16"/>
    </row>
    <row r="144" spans="1:17" ht="24" customHeight="1">
      <c r="A144" s="90" t="s">
        <v>194</v>
      </c>
      <c r="B144" s="56"/>
      <c r="D144" s="3">
        <v>0</v>
      </c>
      <c r="E144" s="3"/>
      <c r="F144" s="3">
        <v>-782707</v>
      </c>
      <c r="G144" s="3"/>
      <c r="H144" s="3">
        <v>0</v>
      </c>
      <c r="I144" s="3"/>
      <c r="J144" s="3">
        <v>-624834</v>
      </c>
      <c r="K144" s="16"/>
    </row>
    <row r="145" spans="1:11" ht="24" customHeight="1">
      <c r="A145" s="90" t="s">
        <v>102</v>
      </c>
      <c r="B145" s="56"/>
      <c r="D145" s="3">
        <v>1783367</v>
      </c>
      <c r="E145" s="3"/>
      <c r="F145" s="3">
        <v>2779794</v>
      </c>
      <c r="G145" s="3"/>
      <c r="H145" s="3">
        <v>614716</v>
      </c>
      <c r="I145" s="3"/>
      <c r="J145" s="3">
        <v>1141985</v>
      </c>
      <c r="K145" s="16"/>
    </row>
    <row r="146" spans="1:11" ht="24" customHeight="1">
      <c r="A146" s="90" t="s">
        <v>103</v>
      </c>
      <c r="B146" s="56"/>
      <c r="D146" s="3">
        <v>-151363490</v>
      </c>
      <c r="E146" s="3"/>
      <c r="F146" s="3">
        <v>-52753944</v>
      </c>
      <c r="G146" s="3"/>
      <c r="H146" s="3">
        <v>-131710139</v>
      </c>
      <c r="I146" s="3"/>
      <c r="J146" s="3">
        <v>-37204306</v>
      </c>
      <c r="K146" s="16"/>
    </row>
    <row r="147" spans="1:11" ht="24" customHeight="1">
      <c r="A147" s="90" t="s">
        <v>104</v>
      </c>
      <c r="B147" s="56"/>
      <c r="D147" s="3">
        <v>-18623535</v>
      </c>
      <c r="E147" s="3"/>
      <c r="F147" s="3">
        <v>-4057488</v>
      </c>
      <c r="G147" s="3"/>
      <c r="H147" s="3">
        <v>-18623535</v>
      </c>
      <c r="I147" s="3"/>
      <c r="J147" s="3">
        <v>-195971872</v>
      </c>
      <c r="K147" s="16"/>
    </row>
    <row r="148" spans="1:11" ht="24" customHeight="1">
      <c r="A148" s="90" t="s">
        <v>105</v>
      </c>
      <c r="B148" s="56"/>
      <c r="D148" s="67">
        <v>2466430</v>
      </c>
      <c r="E148" s="3"/>
      <c r="F148" s="67">
        <v>1909300</v>
      </c>
      <c r="G148" s="3"/>
      <c r="H148" s="67">
        <v>753017</v>
      </c>
      <c r="I148" s="3"/>
      <c r="J148" s="67">
        <v>765426</v>
      </c>
      <c r="K148" s="16"/>
    </row>
    <row r="149" spans="1:11" ht="24" customHeight="1">
      <c r="A149" s="82" t="s">
        <v>113</v>
      </c>
      <c r="B149" s="56"/>
      <c r="D149" s="3"/>
      <c r="E149" s="3"/>
      <c r="F149" s="3"/>
      <c r="G149" s="3"/>
      <c r="H149" s="3"/>
      <c r="I149" s="3"/>
      <c r="J149" s="3"/>
      <c r="K149" s="16"/>
    </row>
    <row r="150" spans="1:11" ht="24" customHeight="1">
      <c r="A150" s="90" t="s">
        <v>76</v>
      </c>
      <c r="B150" s="56"/>
      <c r="D150" s="3">
        <f>SUM(D130:D148)</f>
        <v>-104059881</v>
      </c>
      <c r="E150" s="3"/>
      <c r="F150" s="3">
        <f>SUM(F130:F148)</f>
        <v>-209825429</v>
      </c>
      <c r="G150" s="3"/>
      <c r="H150" s="3">
        <f>SUM(H130:H148)</f>
        <v>-32792542</v>
      </c>
      <c r="I150" s="3"/>
      <c r="J150" s="3">
        <f>SUM(J130:J148)</f>
        <v>-158901348</v>
      </c>
      <c r="K150" s="16"/>
    </row>
    <row r="151" spans="1:11" ht="24" customHeight="1">
      <c r="A151" s="90"/>
      <c r="B151" s="56"/>
      <c r="D151" s="3"/>
      <c r="E151" s="3"/>
      <c r="F151" s="3"/>
      <c r="G151" s="3"/>
      <c r="H151" s="3"/>
      <c r="I151" s="3"/>
      <c r="J151" s="3"/>
      <c r="K151" s="16"/>
    </row>
    <row r="152" spans="1:11" ht="24" customHeight="1">
      <c r="A152" s="49" t="s">
        <v>2</v>
      </c>
      <c r="B152" s="56"/>
      <c r="D152" s="3"/>
      <c r="E152" s="3"/>
      <c r="F152" s="3"/>
      <c r="G152" s="3"/>
      <c r="H152" s="3"/>
      <c r="I152" s="3"/>
      <c r="J152" s="3"/>
      <c r="K152" s="16"/>
    </row>
    <row r="153" spans="1:11" ht="24" customHeight="1">
      <c r="A153" s="90"/>
      <c r="B153" s="56"/>
      <c r="D153" s="3"/>
      <c r="E153" s="3"/>
      <c r="F153" s="3"/>
      <c r="G153" s="3"/>
      <c r="H153" s="3"/>
      <c r="I153" s="3"/>
      <c r="J153" s="3"/>
      <c r="K153" s="16"/>
    </row>
    <row r="154" spans="1:11" ht="24" customHeight="1">
      <c r="A154" s="90"/>
      <c r="B154" s="56"/>
      <c r="D154" s="3"/>
      <c r="E154" s="3"/>
      <c r="F154" s="3"/>
      <c r="G154" s="3"/>
      <c r="H154" s="3"/>
      <c r="I154" s="3"/>
      <c r="J154" s="3"/>
      <c r="K154" s="16"/>
    </row>
    <row r="155" spans="1:11" ht="24" customHeight="1">
      <c r="J155" s="16" t="s">
        <v>30</v>
      </c>
    </row>
    <row r="156" spans="1:11" ht="24" customHeight="1">
      <c r="A156" s="2" t="s">
        <v>109</v>
      </c>
      <c r="B156" s="56"/>
      <c r="C156" s="56"/>
      <c r="D156" s="56"/>
      <c r="E156" s="56"/>
      <c r="F156" s="56"/>
      <c r="G156" s="56"/>
      <c r="H156" s="76"/>
      <c r="I156" s="76"/>
      <c r="J156" s="76"/>
      <c r="K156" s="76"/>
    </row>
    <row r="157" spans="1:11" ht="24" customHeight="1">
      <c r="A157" s="2" t="s">
        <v>8</v>
      </c>
      <c r="B157" s="56"/>
      <c r="C157" s="56"/>
      <c r="G157" s="56"/>
      <c r="H157" s="76"/>
      <c r="I157" s="76"/>
      <c r="J157" s="76"/>
      <c r="K157" s="76"/>
    </row>
    <row r="158" spans="1:11" ht="24" customHeight="1">
      <c r="A158" s="2" t="s">
        <v>201</v>
      </c>
      <c r="B158" s="56"/>
      <c r="C158" s="56"/>
      <c r="E158" s="56"/>
      <c r="F158" s="56"/>
      <c r="G158" s="56"/>
      <c r="H158" s="76"/>
      <c r="I158" s="76"/>
      <c r="J158" s="76"/>
      <c r="K158" s="49"/>
    </row>
    <row r="159" spans="1:11" ht="24" customHeight="1">
      <c r="A159" s="101" t="s">
        <v>84</v>
      </c>
      <c r="B159" s="101"/>
      <c r="C159" s="101"/>
      <c r="D159" s="101"/>
      <c r="E159" s="101"/>
      <c r="F159" s="101"/>
      <c r="G159" s="101"/>
      <c r="H159" s="101"/>
      <c r="I159" s="101"/>
      <c r="J159" s="101"/>
      <c r="K159" s="50"/>
    </row>
    <row r="160" spans="1:11" ht="24" customHeight="1">
      <c r="A160" s="50"/>
      <c r="B160" s="56"/>
      <c r="C160" s="50"/>
      <c r="D160" s="102" t="s">
        <v>14</v>
      </c>
      <c r="E160" s="102"/>
      <c r="F160" s="102"/>
      <c r="G160" s="50"/>
      <c r="H160" s="102" t="s">
        <v>10</v>
      </c>
      <c r="I160" s="102"/>
      <c r="J160" s="102"/>
      <c r="K160" s="55"/>
    </row>
    <row r="161" spans="1:15" ht="24" customHeight="1">
      <c r="B161" s="56"/>
      <c r="C161" s="53"/>
      <c r="D161" s="77">
        <v>2566</v>
      </c>
      <c r="E161" s="55"/>
      <c r="F161" s="77">
        <v>2565</v>
      </c>
      <c r="G161" s="55"/>
      <c r="H161" s="77">
        <v>2566</v>
      </c>
      <c r="I161" s="55"/>
      <c r="J161" s="77">
        <v>2565</v>
      </c>
      <c r="K161" s="55"/>
    </row>
    <row r="162" spans="1:15" ht="24" customHeight="1">
      <c r="A162" s="82" t="s">
        <v>18</v>
      </c>
      <c r="B162" s="56"/>
      <c r="D162" s="3"/>
      <c r="E162" s="3"/>
      <c r="F162" s="3"/>
      <c r="G162" s="3"/>
      <c r="H162" s="3"/>
      <c r="I162" s="3"/>
      <c r="J162" s="3"/>
      <c r="K162" s="16"/>
    </row>
    <row r="163" spans="1:15" ht="24" customHeight="1">
      <c r="A163" s="90" t="s">
        <v>99</v>
      </c>
      <c r="B163" s="56"/>
      <c r="D163" s="3">
        <v>-7346750</v>
      </c>
      <c r="E163" s="3"/>
      <c r="F163" s="3">
        <v>-15046205</v>
      </c>
      <c r="G163" s="3"/>
      <c r="H163" s="3">
        <v>0</v>
      </c>
      <c r="I163" s="3"/>
      <c r="J163" s="3">
        <v>0</v>
      </c>
      <c r="K163" s="16"/>
    </row>
    <row r="164" spans="1:15" ht="24" customHeight="1">
      <c r="A164" s="90" t="s">
        <v>100</v>
      </c>
      <c r="B164" s="56"/>
      <c r="D164" s="3">
        <v>3539076881</v>
      </c>
      <c r="E164" s="3"/>
      <c r="F164" s="3">
        <v>600197769</v>
      </c>
      <c r="G164" s="3"/>
      <c r="H164" s="3">
        <v>3539076881</v>
      </c>
      <c r="I164" s="3"/>
      <c r="J164" s="3">
        <v>600197769</v>
      </c>
      <c r="K164" s="16"/>
    </row>
    <row r="165" spans="1:15" ht="24" customHeight="1">
      <c r="A165" s="90" t="s">
        <v>214</v>
      </c>
      <c r="B165" s="56"/>
      <c r="D165" s="3">
        <v>-90820000</v>
      </c>
      <c r="E165" s="3"/>
      <c r="F165" s="3">
        <v>0</v>
      </c>
      <c r="G165" s="3"/>
      <c r="H165" s="3">
        <v>0</v>
      </c>
      <c r="I165" s="3"/>
      <c r="J165" s="3">
        <v>0</v>
      </c>
      <c r="K165" s="16"/>
    </row>
    <row r="166" spans="1:15" ht="24" customHeight="1">
      <c r="A166" s="90" t="s">
        <v>135</v>
      </c>
      <c r="B166" s="56"/>
      <c r="D166" s="3">
        <v>-12954180</v>
      </c>
      <c r="E166" s="3"/>
      <c r="F166" s="3">
        <v>-6771524</v>
      </c>
      <c r="G166" s="3"/>
      <c r="H166" s="3">
        <v>0</v>
      </c>
      <c r="I166" s="3"/>
      <c r="J166" s="3">
        <v>0</v>
      </c>
      <c r="K166" s="16"/>
    </row>
    <row r="167" spans="1:15" ht="24" customHeight="1">
      <c r="A167" s="90" t="s">
        <v>98</v>
      </c>
      <c r="B167" s="56"/>
      <c r="D167" s="3">
        <v>-56671593</v>
      </c>
      <c r="E167" s="3"/>
      <c r="F167" s="3">
        <v>-36492942</v>
      </c>
      <c r="H167" s="3">
        <v>-2167119</v>
      </c>
      <c r="I167" s="49"/>
      <c r="J167" s="3">
        <v>-6861737</v>
      </c>
      <c r="K167" s="16"/>
      <c r="O167" s="90"/>
    </row>
    <row r="168" spans="1:15" ht="24" customHeight="1">
      <c r="A168" s="90" t="s">
        <v>215</v>
      </c>
      <c r="B168" s="56"/>
      <c r="D168" s="3">
        <v>-81498</v>
      </c>
      <c r="E168" s="3"/>
      <c r="F168" s="3">
        <v>0</v>
      </c>
      <c r="G168" s="3"/>
      <c r="H168" s="3">
        <v>0</v>
      </c>
      <c r="I168" s="3"/>
      <c r="J168" s="3">
        <v>0</v>
      </c>
      <c r="K168" s="16"/>
      <c r="O168" s="90"/>
    </row>
    <row r="169" spans="1:15" ht="24" customHeight="1">
      <c r="A169" s="90" t="s">
        <v>97</v>
      </c>
      <c r="B169" s="56"/>
      <c r="D169" s="3">
        <v>0</v>
      </c>
      <c r="E169" s="3"/>
      <c r="F169" s="3">
        <v>4900000</v>
      </c>
      <c r="G169" s="3"/>
      <c r="H169" s="3">
        <v>0</v>
      </c>
      <c r="I169" s="3"/>
      <c r="J169" s="3">
        <v>4900000</v>
      </c>
      <c r="K169" s="16"/>
    </row>
    <row r="170" spans="1:15" ht="24" customHeight="1">
      <c r="A170" s="90" t="s">
        <v>195</v>
      </c>
      <c r="B170" s="56"/>
      <c r="D170" s="3">
        <v>-186581726</v>
      </c>
      <c r="E170" s="3"/>
      <c r="F170" s="3">
        <v>9034285</v>
      </c>
      <c r="G170" s="3"/>
      <c r="H170" s="3">
        <v>0</v>
      </c>
      <c r="I170" s="3"/>
      <c r="J170" s="3">
        <v>0</v>
      </c>
      <c r="K170" s="16"/>
    </row>
    <row r="171" spans="1:15" ht="24" customHeight="1">
      <c r="A171" s="90" t="s">
        <v>231</v>
      </c>
      <c r="B171" s="56"/>
      <c r="D171" s="3">
        <v>-1725783</v>
      </c>
      <c r="E171" s="7"/>
      <c r="F171" s="3">
        <v>9406549</v>
      </c>
      <c r="G171" s="7"/>
      <c r="H171" s="3">
        <v>1592260</v>
      </c>
      <c r="I171" s="7"/>
      <c r="J171" s="3">
        <v>5526513</v>
      </c>
      <c r="K171" s="16"/>
    </row>
    <row r="172" spans="1:15" ht="24" customHeight="1">
      <c r="A172" s="82" t="s">
        <v>13</v>
      </c>
      <c r="B172" s="56"/>
      <c r="D172" s="3"/>
      <c r="E172" s="7"/>
      <c r="F172" s="3"/>
      <c r="G172" s="7"/>
      <c r="H172" s="3"/>
      <c r="I172" s="7"/>
      <c r="J172" s="3"/>
      <c r="K172" s="16"/>
    </row>
    <row r="173" spans="1:15" ht="24" customHeight="1">
      <c r="A173" s="90" t="s">
        <v>96</v>
      </c>
      <c r="B173" s="56"/>
      <c r="D173" s="3">
        <v>4566909</v>
      </c>
      <c r="E173" s="7"/>
      <c r="F173" s="3">
        <v>-11356</v>
      </c>
      <c r="G173" s="7"/>
      <c r="H173" s="3">
        <v>4568911</v>
      </c>
      <c r="I173" s="7"/>
      <c r="J173" s="3">
        <v>0</v>
      </c>
      <c r="K173" s="16"/>
    </row>
    <row r="174" spans="1:15" ht="24" customHeight="1">
      <c r="A174" s="90" t="s">
        <v>136</v>
      </c>
      <c r="B174" s="56"/>
      <c r="D174" s="3">
        <v>0</v>
      </c>
      <c r="E174" s="7"/>
      <c r="F174" s="3">
        <v>-350000</v>
      </c>
      <c r="G174" s="7"/>
      <c r="H174" s="3">
        <v>0</v>
      </c>
      <c r="I174" s="7"/>
      <c r="J174" s="3">
        <v>0</v>
      </c>
      <c r="K174" s="16"/>
    </row>
    <row r="175" spans="1:15" ht="24" customHeight="1">
      <c r="A175" s="90" t="s">
        <v>95</v>
      </c>
      <c r="B175" s="56"/>
      <c r="D175" s="3">
        <v>-15663441</v>
      </c>
      <c r="E175" s="7"/>
      <c r="F175" s="3">
        <v>-212880249</v>
      </c>
      <c r="G175" s="7"/>
      <c r="H175" s="3">
        <v>-12106263</v>
      </c>
      <c r="I175" s="7"/>
      <c r="J175" s="3">
        <v>-187161378</v>
      </c>
      <c r="K175" s="16"/>
    </row>
    <row r="176" spans="1:15" ht="24" customHeight="1">
      <c r="A176" s="90" t="s">
        <v>94</v>
      </c>
      <c r="B176" s="56"/>
      <c r="D176" s="67">
        <v>-1882819</v>
      </c>
      <c r="E176" s="3"/>
      <c r="F176" s="67">
        <v>-1854585</v>
      </c>
      <c r="G176" s="3"/>
      <c r="H176" s="91">
        <v>547318</v>
      </c>
      <c r="I176" s="3"/>
      <c r="J176" s="91">
        <v>-3325</v>
      </c>
      <c r="K176" s="16"/>
    </row>
    <row r="177" spans="1:11" ht="24" customHeight="1">
      <c r="A177" s="82" t="s">
        <v>172</v>
      </c>
      <c r="B177" s="56"/>
      <c r="D177" s="7">
        <f>SUM(D163:D176)+D150</f>
        <v>3065856119</v>
      </c>
      <c r="E177" s="3"/>
      <c r="F177" s="7">
        <f>SUM(F163:F176)+F150</f>
        <v>140306313</v>
      </c>
      <c r="G177" s="3"/>
      <c r="H177" s="7">
        <f>SUM(H163:H176)+H150</f>
        <v>3498719446</v>
      </c>
      <c r="I177" s="3"/>
      <c r="J177" s="7">
        <f>SUM(J163:J176)+J150</f>
        <v>257696494</v>
      </c>
      <c r="K177" s="16"/>
    </row>
    <row r="178" spans="1:11" ht="24" customHeight="1">
      <c r="A178" s="82" t="s">
        <v>92</v>
      </c>
      <c r="B178" s="56"/>
      <c r="D178" s="3">
        <v>10923052</v>
      </c>
      <c r="E178" s="3"/>
      <c r="F178" s="3">
        <v>26863036</v>
      </c>
      <c r="G178" s="3"/>
      <c r="H178" s="3">
        <v>9090170</v>
      </c>
      <c r="I178" s="3"/>
      <c r="J178" s="3">
        <v>24112230</v>
      </c>
      <c r="K178" s="16"/>
    </row>
    <row r="179" spans="1:11" ht="24" customHeight="1">
      <c r="A179" s="82" t="s">
        <v>93</v>
      </c>
      <c r="B179" s="56"/>
      <c r="D179" s="3">
        <v>-1715763</v>
      </c>
      <c r="E179" s="3"/>
      <c r="F179" s="3">
        <v>-938016</v>
      </c>
      <c r="G179" s="3"/>
      <c r="H179" s="3">
        <v>-1312824</v>
      </c>
      <c r="I179" s="3"/>
      <c r="J179" s="3">
        <v>-666908</v>
      </c>
    </row>
    <row r="180" spans="1:11" ht="24" customHeight="1">
      <c r="A180" s="82" t="s">
        <v>156</v>
      </c>
      <c r="B180" s="56"/>
      <c r="D180" s="67">
        <v>1069690</v>
      </c>
      <c r="E180" s="3"/>
      <c r="F180" s="67">
        <v>570793</v>
      </c>
      <c r="G180" s="3"/>
      <c r="H180" s="67">
        <v>882783</v>
      </c>
      <c r="I180" s="3"/>
      <c r="J180" s="67">
        <v>558533</v>
      </c>
    </row>
    <row r="181" spans="1:11" ht="24" customHeight="1">
      <c r="A181" s="83" t="s">
        <v>222</v>
      </c>
      <c r="B181" s="56"/>
      <c r="D181" s="67">
        <f>SUM(D177:D180)</f>
        <v>3076133098</v>
      </c>
      <c r="E181" s="3"/>
      <c r="F181" s="67">
        <f>SUM(F177:F180)</f>
        <v>166802126</v>
      </c>
      <c r="G181" s="3"/>
      <c r="H181" s="67">
        <f>SUM(H177:H180)</f>
        <v>3507379575</v>
      </c>
      <c r="I181" s="3"/>
      <c r="J181" s="67">
        <f>SUM(J177:J180)</f>
        <v>281700349</v>
      </c>
    </row>
    <row r="182" spans="1:11" ht="24" customHeight="1">
      <c r="A182" s="18"/>
      <c r="B182" s="56"/>
      <c r="D182" s="60"/>
      <c r="F182" s="60"/>
      <c r="K182" s="55"/>
    </row>
    <row r="183" spans="1:11" ht="24" customHeight="1">
      <c r="A183" s="49" t="s">
        <v>2</v>
      </c>
      <c r="B183" s="56"/>
      <c r="H183" s="76"/>
      <c r="J183" s="76"/>
    </row>
    <row r="184" spans="1:11" ht="24" customHeight="1">
      <c r="J184" s="16" t="s">
        <v>30</v>
      </c>
    </row>
    <row r="185" spans="1:11" ht="24" customHeight="1">
      <c r="A185" s="2" t="s">
        <v>109</v>
      </c>
      <c r="B185" s="56"/>
      <c r="C185" s="56"/>
      <c r="D185" s="56"/>
      <c r="E185" s="56"/>
      <c r="F185" s="56"/>
      <c r="G185" s="56"/>
      <c r="H185" s="76"/>
      <c r="I185" s="76"/>
      <c r="J185" s="76"/>
      <c r="K185" s="16"/>
    </row>
    <row r="186" spans="1:11" ht="24" customHeight="1">
      <c r="A186" s="2" t="s">
        <v>8</v>
      </c>
      <c r="B186" s="56"/>
      <c r="C186" s="56"/>
      <c r="D186" s="33"/>
      <c r="E186" s="56"/>
      <c r="F186" s="56"/>
      <c r="G186" s="56"/>
      <c r="H186" s="76"/>
      <c r="I186" s="76"/>
      <c r="J186" s="76"/>
      <c r="K186" s="16"/>
    </row>
    <row r="187" spans="1:11" ht="24" customHeight="1">
      <c r="A187" s="2" t="s">
        <v>201</v>
      </c>
      <c r="B187" s="56"/>
      <c r="C187" s="56"/>
      <c r="D187" s="51"/>
      <c r="E187" s="56"/>
      <c r="F187" s="56"/>
      <c r="G187" s="56"/>
      <c r="H187" s="76"/>
      <c r="I187" s="76"/>
      <c r="J187" s="76"/>
      <c r="K187" s="49"/>
    </row>
    <row r="188" spans="1:11" ht="24" customHeight="1">
      <c r="A188" s="101" t="s">
        <v>84</v>
      </c>
      <c r="B188" s="101"/>
      <c r="C188" s="101"/>
      <c r="D188" s="101"/>
      <c r="E188" s="101"/>
      <c r="F188" s="101"/>
      <c r="G188" s="101"/>
      <c r="H188" s="101"/>
      <c r="I188" s="101"/>
      <c r="J188" s="101"/>
      <c r="K188" s="50"/>
    </row>
    <row r="189" spans="1:11" ht="24" customHeight="1">
      <c r="A189" s="50"/>
      <c r="B189" s="56"/>
      <c r="C189" s="50"/>
      <c r="D189" s="102" t="s">
        <v>14</v>
      </c>
      <c r="E189" s="102"/>
      <c r="F189" s="102"/>
      <c r="G189" s="50"/>
      <c r="H189" s="102" t="s">
        <v>10</v>
      </c>
      <c r="I189" s="102"/>
      <c r="J189" s="102"/>
      <c r="K189" s="55"/>
    </row>
    <row r="190" spans="1:11" ht="24" customHeight="1">
      <c r="B190" s="56"/>
      <c r="C190" s="53"/>
      <c r="D190" s="77">
        <v>2566</v>
      </c>
      <c r="E190" s="55"/>
      <c r="F190" s="77">
        <v>2565</v>
      </c>
      <c r="G190" s="55"/>
      <c r="H190" s="77">
        <v>2566</v>
      </c>
      <c r="I190" s="55"/>
      <c r="J190" s="77">
        <v>2565</v>
      </c>
      <c r="K190" s="55"/>
    </row>
    <row r="191" spans="1:11" ht="24" customHeight="1">
      <c r="A191" s="83" t="s">
        <v>5</v>
      </c>
      <c r="B191" s="56"/>
      <c r="G191" s="55"/>
      <c r="H191" s="74"/>
      <c r="I191" s="55"/>
      <c r="J191" s="74"/>
      <c r="K191" s="16"/>
    </row>
    <row r="192" spans="1:11" ht="24" customHeight="1">
      <c r="A192" s="90" t="s">
        <v>196</v>
      </c>
      <c r="B192" s="56"/>
      <c r="G192" s="55"/>
      <c r="H192" s="74"/>
      <c r="I192" s="55"/>
      <c r="J192" s="74"/>
      <c r="K192" s="16"/>
    </row>
    <row r="193" spans="1:11" ht="24" customHeight="1">
      <c r="A193" s="90" t="s">
        <v>139</v>
      </c>
      <c r="B193" s="56"/>
      <c r="D193" s="42">
        <v>777341996</v>
      </c>
      <c r="F193" s="42">
        <v>312664</v>
      </c>
      <c r="G193" s="3"/>
      <c r="H193" s="3">
        <v>777341996</v>
      </c>
      <c r="I193" s="3"/>
      <c r="J193" s="3">
        <v>312664</v>
      </c>
      <c r="K193" s="16"/>
    </row>
    <row r="194" spans="1:11" ht="24" customHeight="1">
      <c r="A194" s="90" t="s">
        <v>138</v>
      </c>
      <c r="B194" s="56"/>
      <c r="D194" s="42"/>
      <c r="F194" s="42"/>
      <c r="G194" s="3"/>
      <c r="H194" s="3"/>
      <c r="I194" s="3"/>
      <c r="J194" s="3"/>
      <c r="K194" s="16"/>
    </row>
    <row r="195" spans="1:11" ht="24" customHeight="1">
      <c r="A195" s="90" t="s">
        <v>139</v>
      </c>
      <c r="B195" s="56"/>
      <c r="D195" s="3">
        <v>-330723387</v>
      </c>
      <c r="F195" s="3">
        <v>-160981778</v>
      </c>
      <c r="G195" s="3"/>
      <c r="H195" s="3">
        <v>-330723387</v>
      </c>
      <c r="I195" s="3"/>
      <c r="J195" s="3">
        <v>-160981778</v>
      </c>
      <c r="K195" s="16"/>
    </row>
    <row r="196" spans="1:11" ht="24" customHeight="1">
      <c r="A196" s="90" t="s">
        <v>140</v>
      </c>
      <c r="B196" s="92"/>
      <c r="D196" s="3">
        <v>-4154269</v>
      </c>
      <c r="E196" s="3"/>
      <c r="F196" s="3">
        <v>-238567191</v>
      </c>
      <c r="G196" s="3"/>
      <c r="H196" s="3">
        <v>-4154269</v>
      </c>
      <c r="I196" s="3"/>
      <c r="J196" s="3">
        <v>-238567191</v>
      </c>
      <c r="K196" s="16"/>
    </row>
    <row r="197" spans="1:11" ht="24" customHeight="1">
      <c r="A197" s="90" t="s">
        <v>212</v>
      </c>
      <c r="B197" s="92"/>
      <c r="D197" s="3">
        <v>0</v>
      </c>
      <c r="E197" s="3"/>
      <c r="F197" s="3">
        <v>0</v>
      </c>
      <c r="G197" s="3"/>
      <c r="H197" s="3">
        <v>-100000000</v>
      </c>
      <c r="I197" s="3"/>
      <c r="J197" s="3">
        <v>0</v>
      </c>
      <c r="K197" s="16"/>
    </row>
    <row r="198" spans="1:11" ht="24" customHeight="1">
      <c r="A198" s="90" t="s">
        <v>144</v>
      </c>
      <c r="B198" s="92"/>
      <c r="D198" s="3">
        <v>0</v>
      </c>
      <c r="E198" s="3"/>
      <c r="F198" s="3">
        <v>-103976</v>
      </c>
      <c r="G198" s="3"/>
      <c r="H198" s="3">
        <v>0</v>
      </c>
      <c r="I198" s="3"/>
      <c r="J198" s="3">
        <v>-103976</v>
      </c>
      <c r="K198" s="16"/>
    </row>
    <row r="199" spans="1:11" ht="24" customHeight="1">
      <c r="A199" s="90" t="s">
        <v>141</v>
      </c>
      <c r="B199" s="56"/>
      <c r="D199" s="3">
        <v>0</v>
      </c>
      <c r="E199" s="3"/>
      <c r="F199" s="3">
        <v>32000</v>
      </c>
      <c r="G199" s="3"/>
      <c r="H199" s="3">
        <v>7597154</v>
      </c>
      <c r="I199" s="3"/>
      <c r="J199" s="3">
        <v>12000</v>
      </c>
      <c r="K199" s="16"/>
    </row>
    <row r="200" spans="1:11" ht="24" customHeight="1">
      <c r="A200" s="90" t="s">
        <v>142</v>
      </c>
      <c r="B200" s="56"/>
      <c r="D200" s="3">
        <v>-1267580</v>
      </c>
      <c r="E200" s="3"/>
      <c r="F200" s="3">
        <v>-10249395</v>
      </c>
      <c r="G200" s="3"/>
      <c r="H200" s="3">
        <v>-374572</v>
      </c>
      <c r="I200" s="3"/>
      <c r="J200" s="3">
        <v>-5267182</v>
      </c>
      <c r="K200" s="16"/>
    </row>
    <row r="201" spans="1:11" ht="24" customHeight="1">
      <c r="A201" s="90" t="s">
        <v>143</v>
      </c>
      <c r="B201" s="92"/>
      <c r="D201" s="3">
        <v>-57892584</v>
      </c>
      <c r="E201" s="3"/>
      <c r="F201" s="3">
        <v>-17323504</v>
      </c>
      <c r="G201" s="3"/>
      <c r="H201" s="3">
        <v>-9042885</v>
      </c>
      <c r="I201" s="3"/>
      <c r="J201" s="3">
        <v>-818166</v>
      </c>
      <c r="K201" s="16"/>
    </row>
    <row r="202" spans="1:11" ht="24" customHeight="1">
      <c r="A202" s="90" t="s">
        <v>145</v>
      </c>
      <c r="B202" s="92"/>
      <c r="D202" s="3">
        <v>-3694314940</v>
      </c>
      <c r="E202" s="3"/>
      <c r="F202" s="3">
        <v>64821449</v>
      </c>
      <c r="G202" s="3"/>
      <c r="H202" s="3">
        <v>-3772154940</v>
      </c>
      <c r="I202" s="3"/>
      <c r="J202" s="3">
        <v>69025000</v>
      </c>
      <c r="K202" s="16"/>
    </row>
    <row r="203" spans="1:11" ht="24" customHeight="1">
      <c r="A203" s="90" t="s">
        <v>154</v>
      </c>
      <c r="B203" s="92"/>
      <c r="D203" s="3">
        <v>0</v>
      </c>
      <c r="E203" s="3"/>
      <c r="F203" s="3">
        <v>0</v>
      </c>
      <c r="G203" s="3"/>
      <c r="H203" s="3">
        <v>235000000</v>
      </c>
      <c r="I203" s="3"/>
      <c r="J203" s="3">
        <v>0</v>
      </c>
      <c r="K203" s="16"/>
    </row>
    <row r="204" spans="1:11" ht="24" customHeight="1">
      <c r="A204" s="90" t="s">
        <v>110</v>
      </c>
      <c r="B204" s="92"/>
      <c r="D204" s="3">
        <v>0</v>
      </c>
      <c r="E204" s="3"/>
      <c r="F204" s="3">
        <v>0</v>
      </c>
      <c r="G204" s="3"/>
      <c r="H204" s="3">
        <v>-515000000</v>
      </c>
      <c r="I204" s="3"/>
      <c r="J204" s="3">
        <v>0</v>
      </c>
      <c r="K204" s="16"/>
    </row>
    <row r="205" spans="1:11" ht="24" customHeight="1">
      <c r="A205" s="90" t="s">
        <v>150</v>
      </c>
      <c r="B205" s="92"/>
      <c r="E205" s="3"/>
      <c r="F205" s="3"/>
      <c r="G205" s="3"/>
      <c r="H205" s="3"/>
      <c r="I205" s="3"/>
      <c r="J205" s="3"/>
      <c r="K205" s="16"/>
    </row>
    <row r="206" spans="1:11" ht="24" customHeight="1">
      <c r="A206" s="90" t="s">
        <v>151</v>
      </c>
      <c r="B206" s="92"/>
      <c r="D206" s="3">
        <v>116409416</v>
      </c>
      <c r="E206" s="3"/>
      <c r="F206" s="3">
        <v>24648210</v>
      </c>
      <c r="G206" s="3"/>
      <c r="H206" s="3">
        <v>105157576</v>
      </c>
      <c r="I206" s="3"/>
      <c r="J206" s="3">
        <v>14458584</v>
      </c>
      <c r="K206" s="16"/>
    </row>
    <row r="207" spans="1:11" ht="24" customHeight="1">
      <c r="A207" s="90" t="s">
        <v>197</v>
      </c>
      <c r="B207" s="92"/>
      <c r="D207" s="67">
        <v>0</v>
      </c>
      <c r="E207" s="3"/>
      <c r="F207" s="67">
        <v>191914384</v>
      </c>
      <c r="G207" s="3"/>
      <c r="H207" s="67">
        <v>0</v>
      </c>
      <c r="I207" s="3"/>
      <c r="J207" s="67">
        <v>191914384</v>
      </c>
      <c r="K207" s="16"/>
    </row>
    <row r="208" spans="1:11" ht="24" customHeight="1">
      <c r="A208" s="83" t="s">
        <v>226</v>
      </c>
      <c r="B208" s="92"/>
      <c r="D208" s="67">
        <f>SUM(D193:D207)</f>
        <v>-3194601348</v>
      </c>
      <c r="E208" s="3"/>
      <c r="F208" s="67">
        <f>SUM(F193:F207)</f>
        <v>-145497137</v>
      </c>
      <c r="G208" s="3"/>
      <c r="H208" s="67">
        <f>SUM(H193:H207)</f>
        <v>-3606353327</v>
      </c>
      <c r="I208" s="3"/>
      <c r="J208" s="67">
        <f>SUM(J193:J207)</f>
        <v>-130015661</v>
      </c>
      <c r="K208" s="16"/>
    </row>
    <row r="209" spans="1:11" ht="24" customHeight="1">
      <c r="A209" s="83"/>
      <c r="B209" s="92"/>
      <c r="D209" s="3"/>
      <c r="E209" s="3"/>
      <c r="F209" s="3"/>
      <c r="G209" s="3"/>
      <c r="H209" s="3"/>
      <c r="I209" s="3"/>
      <c r="J209" s="3"/>
      <c r="K209" s="16"/>
    </row>
    <row r="210" spans="1:11" ht="24" customHeight="1">
      <c r="A210" s="49" t="s">
        <v>2</v>
      </c>
      <c r="B210" s="92"/>
      <c r="D210" s="3"/>
      <c r="E210" s="3"/>
      <c r="F210" s="3"/>
      <c r="G210" s="3"/>
      <c r="H210" s="3"/>
      <c r="I210" s="3"/>
      <c r="J210" s="3"/>
      <c r="K210" s="16"/>
    </row>
    <row r="211" spans="1:11" ht="24" customHeight="1">
      <c r="A211" s="83"/>
      <c r="B211" s="92"/>
      <c r="D211" s="3"/>
      <c r="E211" s="3"/>
      <c r="F211" s="3"/>
      <c r="G211" s="3"/>
      <c r="H211" s="3"/>
      <c r="I211" s="3"/>
      <c r="J211" s="3"/>
      <c r="K211" s="16"/>
    </row>
    <row r="212" spans="1:11" ht="24" customHeight="1">
      <c r="A212" s="83"/>
      <c r="B212" s="92"/>
      <c r="D212" s="3"/>
      <c r="E212" s="3"/>
      <c r="F212" s="3"/>
      <c r="G212" s="3"/>
      <c r="H212" s="3"/>
      <c r="I212" s="3"/>
      <c r="J212" s="3"/>
      <c r="K212" s="16"/>
    </row>
    <row r="213" spans="1:11" ht="24" customHeight="1">
      <c r="A213" s="83"/>
      <c r="B213" s="92"/>
      <c r="D213" s="3"/>
      <c r="E213" s="3"/>
      <c r="F213" s="3"/>
      <c r="G213" s="3"/>
      <c r="H213" s="3"/>
      <c r="I213" s="3"/>
      <c r="J213" s="3"/>
      <c r="K213" s="16"/>
    </row>
    <row r="214" spans="1:11" ht="24" customHeight="1">
      <c r="A214" s="83"/>
      <c r="B214" s="92"/>
      <c r="D214" s="3"/>
      <c r="E214" s="3"/>
      <c r="F214" s="3"/>
      <c r="G214" s="3"/>
      <c r="H214" s="3"/>
      <c r="I214" s="3"/>
      <c r="J214" s="3"/>
      <c r="K214" s="16"/>
    </row>
    <row r="215" spans="1:11" ht="24" customHeight="1">
      <c r="J215" s="16" t="s">
        <v>30</v>
      </c>
    </row>
    <row r="216" spans="1:11" ht="24" customHeight="1">
      <c r="A216" s="2" t="s">
        <v>109</v>
      </c>
      <c r="B216" s="56"/>
      <c r="C216" s="56"/>
      <c r="D216" s="56"/>
      <c r="E216" s="56"/>
      <c r="F216" s="56"/>
      <c r="G216" s="56"/>
      <c r="H216" s="76"/>
      <c r="I216" s="76"/>
      <c r="J216" s="76"/>
      <c r="K216" s="16"/>
    </row>
    <row r="217" spans="1:11" ht="24" customHeight="1">
      <c r="A217" s="2" t="s">
        <v>8</v>
      </c>
      <c r="B217" s="56"/>
      <c r="C217" s="56"/>
      <c r="D217" s="33"/>
      <c r="E217" s="56"/>
      <c r="F217" s="56"/>
      <c r="G217" s="56"/>
      <c r="H217" s="76"/>
      <c r="I217" s="76"/>
      <c r="J217" s="76"/>
      <c r="K217" s="16"/>
    </row>
    <row r="218" spans="1:11" ht="24" customHeight="1">
      <c r="A218" s="2" t="s">
        <v>201</v>
      </c>
      <c r="B218" s="56"/>
      <c r="C218" s="56"/>
      <c r="D218" s="51"/>
      <c r="E218" s="56"/>
      <c r="F218" s="56"/>
      <c r="G218" s="56"/>
      <c r="H218" s="76"/>
      <c r="I218" s="76"/>
      <c r="J218" s="76"/>
      <c r="K218" s="49"/>
    </row>
    <row r="219" spans="1:11" ht="24" customHeight="1">
      <c r="A219" s="101" t="s">
        <v>84</v>
      </c>
      <c r="B219" s="101"/>
      <c r="C219" s="101"/>
      <c r="D219" s="101"/>
      <c r="E219" s="101"/>
      <c r="F219" s="101"/>
      <c r="G219" s="101"/>
      <c r="H219" s="101"/>
      <c r="I219" s="101"/>
      <c r="J219" s="101"/>
      <c r="K219" s="50"/>
    </row>
    <row r="220" spans="1:11" ht="24" customHeight="1">
      <c r="A220" s="50"/>
      <c r="B220" s="56"/>
      <c r="C220" s="50"/>
      <c r="D220" s="102" t="s">
        <v>14</v>
      </c>
      <c r="E220" s="102"/>
      <c r="F220" s="102"/>
      <c r="G220" s="50"/>
      <c r="H220" s="102" t="s">
        <v>10</v>
      </c>
      <c r="I220" s="102"/>
      <c r="J220" s="102"/>
      <c r="K220" s="55"/>
    </row>
    <row r="221" spans="1:11" ht="24" customHeight="1">
      <c r="B221" s="56"/>
      <c r="C221" s="53"/>
      <c r="D221" s="77">
        <v>2566</v>
      </c>
      <c r="E221" s="55"/>
      <c r="F221" s="77">
        <v>2565</v>
      </c>
      <c r="G221" s="55"/>
      <c r="H221" s="77">
        <v>2566</v>
      </c>
      <c r="I221" s="55"/>
      <c r="J221" s="77">
        <v>2565</v>
      </c>
      <c r="K221" s="55"/>
    </row>
    <row r="222" spans="1:11" ht="24" customHeight="1">
      <c r="A222" s="83" t="s">
        <v>6</v>
      </c>
      <c r="B222" s="56"/>
      <c r="D222" s="3"/>
      <c r="E222" s="3"/>
      <c r="F222" s="3"/>
      <c r="G222" s="3"/>
      <c r="H222" s="3"/>
      <c r="I222" s="3"/>
      <c r="J222" s="3"/>
      <c r="K222" s="16"/>
    </row>
    <row r="223" spans="1:11" ht="24" customHeight="1">
      <c r="A223" s="90" t="s">
        <v>146</v>
      </c>
      <c r="B223" s="56"/>
      <c r="D223" s="3">
        <v>13208672</v>
      </c>
      <c r="E223" s="3"/>
      <c r="F223" s="3">
        <v>368318207</v>
      </c>
      <c r="G223" s="3"/>
      <c r="H223" s="3">
        <v>13208672</v>
      </c>
      <c r="I223" s="3"/>
      <c r="J223" s="3">
        <v>368318207</v>
      </c>
      <c r="K223" s="16"/>
    </row>
    <row r="224" spans="1:11" ht="24" customHeight="1">
      <c r="A224" s="90" t="s">
        <v>198</v>
      </c>
      <c r="B224" s="56"/>
      <c r="D224" s="67">
        <v>-8025348</v>
      </c>
      <c r="E224" s="3"/>
      <c r="F224" s="67">
        <v>-7352454</v>
      </c>
      <c r="G224" s="3"/>
      <c r="H224" s="67">
        <v>-7860480</v>
      </c>
      <c r="I224" s="3"/>
      <c r="J224" s="67">
        <v>-6467260</v>
      </c>
      <c r="K224" s="16"/>
    </row>
    <row r="225" spans="1:11" ht="24" customHeight="1">
      <c r="A225" s="83" t="s">
        <v>223</v>
      </c>
      <c r="B225" s="56"/>
      <c r="D225" s="67">
        <f>SUM(D223:D224)</f>
        <v>5183324</v>
      </c>
      <c r="E225" s="3"/>
      <c r="F225" s="67">
        <f>SUM(F223:F224)</f>
        <v>360965753</v>
      </c>
      <c r="G225" s="3"/>
      <c r="H225" s="67">
        <f>SUM(H223:H224)</f>
        <v>5348192</v>
      </c>
      <c r="I225" s="3"/>
      <c r="J225" s="67">
        <f>SUM(J223:J224)</f>
        <v>361850947</v>
      </c>
      <c r="K225" s="16"/>
    </row>
    <row r="226" spans="1:11" ht="24" customHeight="1">
      <c r="A226" s="82" t="s">
        <v>224</v>
      </c>
      <c r="B226" s="56"/>
      <c r="D226" s="3">
        <f>SUM(D181+D208+D225)</f>
        <v>-113284926</v>
      </c>
      <c r="E226" s="3"/>
      <c r="F226" s="3">
        <f>SUM(F181+F208+F225)</f>
        <v>382270742</v>
      </c>
      <c r="G226" s="3"/>
      <c r="H226" s="3">
        <f>SUM(H181+H208+H225)</f>
        <v>-93625560</v>
      </c>
      <c r="I226" s="3"/>
      <c r="J226" s="3">
        <f>SUM(J181+J208+J225)</f>
        <v>513535635</v>
      </c>
      <c r="K226" s="16"/>
    </row>
    <row r="227" spans="1:11" ht="24" customHeight="1">
      <c r="A227" s="82" t="s">
        <v>137</v>
      </c>
      <c r="B227" s="56"/>
      <c r="D227" s="67">
        <f>BS!F11</f>
        <v>763159080</v>
      </c>
      <c r="E227" s="3"/>
      <c r="F227" s="67">
        <v>1125652555</v>
      </c>
      <c r="G227" s="3"/>
      <c r="H227" s="67">
        <f>BS!J11</f>
        <v>436053472</v>
      </c>
      <c r="I227" s="3"/>
      <c r="J227" s="67">
        <v>682703272</v>
      </c>
      <c r="K227" s="16"/>
    </row>
    <row r="228" spans="1:11" ht="24" customHeight="1" thickBot="1">
      <c r="A228" s="83" t="s">
        <v>225</v>
      </c>
      <c r="B228" s="59"/>
      <c r="D228" s="72">
        <f>SUM(D226:D227)</f>
        <v>649874154</v>
      </c>
      <c r="E228" s="3"/>
      <c r="F228" s="72">
        <f>SUM(F226:F227)</f>
        <v>1507923297</v>
      </c>
      <c r="G228" s="3"/>
      <c r="H228" s="72">
        <f>SUM(H226:H227)</f>
        <v>342427912</v>
      </c>
      <c r="I228" s="3"/>
      <c r="J228" s="72">
        <f>SUM(J226:J227)</f>
        <v>1196238907</v>
      </c>
      <c r="K228" s="16"/>
    </row>
    <row r="229" spans="1:11" ht="24" customHeight="1" thickTop="1">
      <c r="A229" s="93"/>
      <c r="B229" s="56"/>
      <c r="D229" s="3"/>
      <c r="E229" s="3"/>
      <c r="F229" s="3"/>
      <c r="G229" s="3"/>
      <c r="H229" s="3"/>
      <c r="I229" s="3"/>
      <c r="J229" s="3"/>
      <c r="K229" s="16"/>
    </row>
    <row r="230" spans="1:11" ht="24" customHeight="1">
      <c r="A230" s="94" t="s">
        <v>106</v>
      </c>
      <c r="B230" s="56"/>
      <c r="D230" s="3"/>
      <c r="E230" s="3"/>
      <c r="F230" s="3"/>
      <c r="G230" s="3"/>
      <c r="H230" s="3"/>
      <c r="I230" s="3"/>
      <c r="J230" s="3"/>
      <c r="K230" s="16"/>
    </row>
    <row r="231" spans="1:11" ht="24" customHeight="1">
      <c r="A231" s="83" t="s">
        <v>56</v>
      </c>
      <c r="B231" s="56"/>
    </row>
    <row r="232" spans="1:11" ht="24" customHeight="1">
      <c r="A232" s="90" t="s">
        <v>213</v>
      </c>
    </row>
    <row r="233" spans="1:11" ht="24" customHeight="1">
      <c r="A233" s="90" t="s">
        <v>149</v>
      </c>
      <c r="D233" s="3">
        <v>53509339</v>
      </c>
      <c r="F233" s="3">
        <v>33076772</v>
      </c>
      <c r="H233" s="3">
        <v>53509339</v>
      </c>
      <c r="I233" s="3"/>
      <c r="J233" s="3">
        <v>33076772</v>
      </c>
    </row>
    <row r="234" spans="1:11" ht="24" customHeight="1">
      <c r="A234" s="90" t="s">
        <v>199</v>
      </c>
      <c r="D234" s="3">
        <v>0</v>
      </c>
      <c r="F234" s="3">
        <v>2142591</v>
      </c>
      <c r="H234" s="3">
        <v>0</v>
      </c>
      <c r="I234" s="3"/>
      <c r="J234" s="3">
        <v>2142591</v>
      </c>
    </row>
    <row r="235" spans="1:11" ht="24" customHeight="1">
      <c r="A235" s="90" t="s">
        <v>147</v>
      </c>
      <c r="D235" s="3">
        <v>0</v>
      </c>
      <c r="F235" s="3">
        <v>6596042</v>
      </c>
      <c r="H235" s="3">
        <v>0</v>
      </c>
      <c r="I235" s="3"/>
      <c r="J235" s="3">
        <v>0</v>
      </c>
    </row>
    <row r="236" spans="1:11" ht="24" customHeight="1">
      <c r="A236" s="90" t="s">
        <v>148</v>
      </c>
      <c r="D236" s="3">
        <v>14540008</v>
      </c>
      <c r="F236" s="3">
        <v>70776198</v>
      </c>
      <c r="H236" s="3">
        <v>14540008</v>
      </c>
      <c r="I236" s="3"/>
      <c r="J236" s="3">
        <v>57503895</v>
      </c>
    </row>
    <row r="237" spans="1:11" ht="24" customHeight="1">
      <c r="A237" s="90" t="s">
        <v>227</v>
      </c>
      <c r="D237" s="3">
        <v>-61881966</v>
      </c>
      <c r="F237" s="3">
        <v>0</v>
      </c>
      <c r="H237" s="3">
        <v>-61881966</v>
      </c>
      <c r="I237" s="3"/>
      <c r="J237" s="3">
        <v>0</v>
      </c>
    </row>
    <row r="238" spans="1:11" ht="24" customHeight="1">
      <c r="A238" s="90" t="s">
        <v>216</v>
      </c>
      <c r="D238" s="3">
        <v>594691195</v>
      </c>
      <c r="F238" s="3">
        <v>0</v>
      </c>
      <c r="H238" s="3">
        <v>0</v>
      </c>
      <c r="I238" s="3"/>
      <c r="J238" s="3">
        <v>0</v>
      </c>
    </row>
    <row r="239" spans="1:11" ht="24" customHeight="1">
      <c r="A239" s="90"/>
      <c r="D239" s="3"/>
      <c r="F239" s="3"/>
      <c r="H239" s="3"/>
      <c r="I239" s="3"/>
      <c r="J239" s="3"/>
    </row>
    <row r="240" spans="1:11" ht="24" customHeight="1">
      <c r="A240" s="49" t="s">
        <v>2</v>
      </c>
      <c r="D240" s="3"/>
      <c r="E240" s="3"/>
      <c r="F240" s="3"/>
      <c r="G240" s="3"/>
      <c r="H240" s="3"/>
      <c r="I240" s="3"/>
      <c r="J240" s="3"/>
    </row>
    <row r="241" spans="4:7" ht="24" customHeight="1">
      <c r="D241" s="3"/>
      <c r="E241" s="3"/>
      <c r="F241" s="3"/>
      <c r="G241" s="3"/>
    </row>
  </sheetData>
  <mergeCells count="24">
    <mergeCell ref="A5:J5"/>
    <mergeCell ref="D6:F6"/>
    <mergeCell ref="H6:J6"/>
    <mergeCell ref="A36:J36"/>
    <mergeCell ref="D37:F37"/>
    <mergeCell ref="H37:J37"/>
    <mergeCell ref="A188:J188"/>
    <mergeCell ref="A65:J65"/>
    <mergeCell ref="D66:F66"/>
    <mergeCell ref="H66:J66"/>
    <mergeCell ref="A97:J97"/>
    <mergeCell ref="D98:F98"/>
    <mergeCell ref="H98:J98"/>
    <mergeCell ref="A126:J126"/>
    <mergeCell ref="D127:F127"/>
    <mergeCell ref="H127:J127"/>
    <mergeCell ref="A159:J159"/>
    <mergeCell ref="D160:F160"/>
    <mergeCell ref="H160:J160"/>
    <mergeCell ref="D189:F189"/>
    <mergeCell ref="H189:J189"/>
    <mergeCell ref="A219:J219"/>
    <mergeCell ref="D220:F220"/>
    <mergeCell ref="H220:J220"/>
  </mergeCells>
  <phoneticPr fontId="23" type="noConversion"/>
  <printOptions gridLinesSet="0"/>
  <pageMargins left="0.86614173228346458" right="0.55118110236220474" top="0.86614173228346458" bottom="0" header="0.19685039370078741" footer="0.19685039370078741"/>
  <pageSetup paperSize="9" scale="71" orientation="portrait" r:id="rId1"/>
  <headerFooter alignWithMargins="0"/>
  <rowBreaks count="7" manualBreakCount="7">
    <brk id="31" max="16383" man="1"/>
    <brk id="60" max="16383" man="1"/>
    <brk id="92" max="16383" man="1"/>
    <brk id="121" max="9" man="1"/>
    <brk id="154" max="16383" man="1"/>
    <brk id="183" max="16383" man="1"/>
    <brk id="21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28"/>
  <sheetViews>
    <sheetView showGridLines="0" view="pageBreakPreview" zoomScale="75" zoomScaleNormal="70" zoomScaleSheetLayoutView="75" zoomScalePageLayoutView="80" workbookViewId="0"/>
  </sheetViews>
  <sheetFormatPr defaultColWidth="9.36328125" defaultRowHeight="24" customHeight="1"/>
  <cols>
    <col min="1" max="1" width="33.6328125" style="18" customWidth="1"/>
    <col min="2" max="2" width="10.54296875" style="18" customWidth="1"/>
    <col min="3" max="3" width="1" style="18" customWidth="1"/>
    <col min="4" max="4" width="14.6328125" style="18" customWidth="1"/>
    <col min="5" max="5" width="1" style="18" customWidth="1"/>
    <col min="6" max="6" width="14.6328125" style="18" customWidth="1"/>
    <col min="7" max="7" width="1" style="18" customWidth="1"/>
    <col min="8" max="8" width="14.6328125" style="18" customWidth="1"/>
    <col min="9" max="9" width="1" style="18" customWidth="1"/>
    <col min="10" max="10" width="14.6328125" style="18" customWidth="1"/>
    <col min="11" max="11" width="1.453125" style="18" customWidth="1"/>
    <col min="12" max="12" width="25.36328125" style="18" customWidth="1"/>
    <col min="13" max="13" width="1.453125" style="18" customWidth="1"/>
    <col min="14" max="14" width="23.08984375" style="18" customWidth="1"/>
    <col min="15" max="15" width="1.453125" style="18" customWidth="1"/>
    <col min="16" max="16" width="14.6328125" style="18" customWidth="1"/>
    <col min="17" max="17" width="0.6328125" style="18" customWidth="1"/>
    <col min="18" max="18" width="19" style="18" customWidth="1"/>
    <col min="19" max="19" width="1.453125" style="18" customWidth="1"/>
    <col min="20" max="20" width="30.54296875" style="18" bestFit="1" customWidth="1"/>
    <col min="21" max="21" width="0.6328125" style="18" customWidth="1"/>
    <col min="22" max="22" width="16.453125" style="18" bestFit="1" customWidth="1"/>
    <col min="23" max="23" width="14.36328125" style="18" bestFit="1" customWidth="1"/>
    <col min="24" max="24" width="14" style="18" bestFit="1" customWidth="1"/>
    <col min="25" max="25" width="9.36328125" style="18"/>
    <col min="26" max="26" width="12.453125" style="18" bestFit="1" customWidth="1"/>
    <col min="27" max="27" width="9.36328125" style="18"/>
    <col min="28" max="28" width="12" style="18" bestFit="1" customWidth="1"/>
    <col min="29" max="29" width="9.36328125" style="18"/>
    <col min="30" max="30" width="12" style="18" bestFit="1" customWidth="1"/>
    <col min="31" max="31" width="9.36328125" style="18"/>
    <col min="32" max="32" width="12" style="18" bestFit="1" customWidth="1"/>
    <col min="33" max="33" width="9.36328125" style="18"/>
    <col min="34" max="34" width="11" style="18" bestFit="1" customWidth="1"/>
    <col min="35" max="35" width="9.36328125" style="18"/>
    <col min="36" max="36" width="14" style="18" bestFit="1" customWidth="1"/>
    <col min="37" max="16384" width="9.36328125" style="18"/>
  </cols>
  <sheetData>
    <row r="1" spans="1:21" ht="24" customHeight="1">
      <c r="T1" s="16" t="s">
        <v>30</v>
      </c>
    </row>
    <row r="2" spans="1:21" ht="24" customHeight="1">
      <c r="A2" s="2" t="s">
        <v>109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4" customHeight="1">
      <c r="A3" s="1" t="s">
        <v>88</v>
      </c>
      <c r="B3" s="1"/>
      <c r="C3" s="1"/>
      <c r="D3" s="1"/>
      <c r="E3" s="1"/>
      <c r="F3" s="1"/>
      <c r="G3" s="1"/>
      <c r="H3" s="1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4" customHeight="1">
      <c r="A4" s="2" t="s">
        <v>201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24" customHeight="1">
      <c r="T5" s="19" t="s">
        <v>84</v>
      </c>
    </row>
    <row r="6" spans="1:21" ht="24" customHeight="1">
      <c r="A6" s="8"/>
      <c r="B6" s="8"/>
      <c r="C6" s="8"/>
      <c r="D6" s="103" t="s">
        <v>14</v>
      </c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1" ht="24" customHeight="1">
      <c r="A7" s="8"/>
      <c r="B7" s="20"/>
      <c r="C7" s="21"/>
      <c r="D7" s="20"/>
      <c r="E7" s="20"/>
      <c r="F7" s="20"/>
      <c r="G7" s="21"/>
      <c r="H7" s="20"/>
      <c r="I7" s="22"/>
      <c r="J7" s="22"/>
      <c r="K7" s="22"/>
      <c r="L7" s="106" t="s">
        <v>108</v>
      </c>
      <c r="M7" s="106"/>
      <c r="N7" s="106"/>
      <c r="O7" s="106"/>
      <c r="P7" s="106"/>
      <c r="Q7" s="20"/>
      <c r="R7" s="20"/>
      <c r="S7" s="20"/>
      <c r="T7" s="20"/>
      <c r="U7" s="8"/>
    </row>
    <row r="8" spans="1:21" ht="24" customHeight="1">
      <c r="A8" s="8"/>
      <c r="B8" s="21"/>
      <c r="C8" s="21"/>
      <c r="D8" s="21"/>
      <c r="E8" s="20"/>
      <c r="F8" s="21"/>
      <c r="G8" s="21"/>
      <c r="H8" s="20"/>
      <c r="I8" s="20"/>
      <c r="J8" s="21"/>
      <c r="K8" s="21"/>
      <c r="L8" s="20" t="s">
        <v>165</v>
      </c>
      <c r="M8" s="21"/>
      <c r="N8" s="20" t="s">
        <v>180</v>
      </c>
      <c r="O8" s="104"/>
      <c r="P8" s="104"/>
      <c r="Q8" s="20"/>
      <c r="S8" s="21"/>
      <c r="T8" s="21"/>
      <c r="U8" s="8"/>
    </row>
    <row r="9" spans="1:21" ht="24" customHeight="1">
      <c r="A9" s="8"/>
      <c r="B9" s="21"/>
      <c r="C9" s="21"/>
      <c r="D9" s="20"/>
      <c r="E9" s="20"/>
      <c r="F9" s="21"/>
      <c r="G9" s="21"/>
      <c r="H9" s="105" t="s">
        <v>86</v>
      </c>
      <c r="I9" s="105"/>
      <c r="J9" s="105"/>
      <c r="K9" s="20"/>
      <c r="L9" s="20" t="s">
        <v>164</v>
      </c>
      <c r="M9" s="21"/>
      <c r="N9" s="20" t="s">
        <v>169</v>
      </c>
      <c r="O9" s="22"/>
      <c r="P9" s="20"/>
      <c r="Q9" s="22"/>
      <c r="R9" s="20" t="s">
        <v>49</v>
      </c>
      <c r="S9" s="21"/>
      <c r="T9" s="21"/>
      <c r="U9" s="8"/>
    </row>
    <row r="10" spans="1:21" ht="24" customHeight="1">
      <c r="A10" s="8"/>
      <c r="B10" s="21"/>
      <c r="C10" s="21"/>
      <c r="D10" s="20"/>
      <c r="E10" s="20"/>
      <c r="F10" s="21"/>
      <c r="G10" s="21"/>
      <c r="H10" s="20" t="s">
        <v>90</v>
      </c>
      <c r="I10" s="20"/>
      <c r="J10" s="21"/>
      <c r="K10" s="21"/>
      <c r="L10" s="20" t="s">
        <v>166</v>
      </c>
      <c r="M10" s="21"/>
      <c r="N10" s="20" t="s">
        <v>170</v>
      </c>
      <c r="O10" s="21"/>
      <c r="P10" s="20" t="s">
        <v>171</v>
      </c>
      <c r="Q10" s="22"/>
      <c r="R10" s="21" t="s">
        <v>53</v>
      </c>
      <c r="S10" s="21"/>
      <c r="T10" s="21"/>
      <c r="U10" s="8"/>
    </row>
    <row r="11" spans="1:21" ht="24" customHeight="1">
      <c r="A11" s="8"/>
      <c r="B11" s="21"/>
      <c r="C11" s="21"/>
      <c r="D11" s="20" t="s">
        <v>47</v>
      </c>
      <c r="E11" s="20"/>
      <c r="F11" s="20" t="s">
        <v>48</v>
      </c>
      <c r="G11" s="21"/>
      <c r="H11" s="20" t="s">
        <v>52</v>
      </c>
      <c r="I11" s="20"/>
      <c r="J11" s="21" t="s">
        <v>23</v>
      </c>
      <c r="K11" s="21"/>
      <c r="L11" s="21" t="s">
        <v>167</v>
      </c>
      <c r="M11" s="21"/>
      <c r="N11" s="20" t="s">
        <v>168</v>
      </c>
      <c r="O11" s="20"/>
      <c r="P11" s="20" t="s">
        <v>24</v>
      </c>
      <c r="Q11" s="22"/>
      <c r="R11" s="21" t="s">
        <v>22</v>
      </c>
      <c r="S11" s="21"/>
      <c r="T11" s="20" t="s">
        <v>7</v>
      </c>
      <c r="U11" s="8"/>
    </row>
    <row r="12" spans="1:21" ht="24" customHeight="1">
      <c r="A12" s="8"/>
      <c r="B12" s="20"/>
      <c r="C12" s="21"/>
      <c r="D12" s="23" t="s">
        <v>50</v>
      </c>
      <c r="E12" s="20"/>
      <c r="F12" s="23" t="s">
        <v>51</v>
      </c>
      <c r="G12" s="21"/>
      <c r="H12" s="23" t="s">
        <v>54</v>
      </c>
      <c r="I12" s="20"/>
      <c r="J12" s="23" t="s">
        <v>174</v>
      </c>
      <c r="K12" s="20"/>
      <c r="L12" s="24" t="s">
        <v>129</v>
      </c>
      <c r="M12" s="21"/>
      <c r="N12" s="23" t="s">
        <v>129</v>
      </c>
      <c r="O12" s="20"/>
      <c r="P12" s="23" t="s">
        <v>75</v>
      </c>
      <c r="Q12" s="22"/>
      <c r="R12" s="24" t="s">
        <v>37</v>
      </c>
      <c r="S12" s="21"/>
      <c r="T12" s="23" t="s">
        <v>77</v>
      </c>
      <c r="U12" s="8"/>
    </row>
    <row r="13" spans="1:21" ht="24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ht="24" customHeight="1">
      <c r="A14" s="25" t="s">
        <v>122</v>
      </c>
      <c r="B14" s="8"/>
      <c r="C14" s="8"/>
      <c r="D14" s="6">
        <v>4451717832</v>
      </c>
      <c r="E14" s="6"/>
      <c r="F14" s="6">
        <v>5991136245</v>
      </c>
      <c r="G14" s="6"/>
      <c r="H14" s="6">
        <v>109956604</v>
      </c>
      <c r="I14" s="6"/>
      <c r="J14" s="11">
        <v>4092444</v>
      </c>
      <c r="K14" s="11"/>
      <c r="L14" s="11">
        <v>0</v>
      </c>
      <c r="M14" s="11"/>
      <c r="N14" s="11">
        <v>-113973204</v>
      </c>
      <c r="O14" s="11"/>
      <c r="P14" s="11">
        <v>-34324402</v>
      </c>
      <c r="Q14" s="6"/>
      <c r="R14" s="6">
        <v>-4560072</v>
      </c>
      <c r="S14" s="6"/>
      <c r="T14" s="6">
        <f>SUM(D14:R14)</f>
        <v>10404045447</v>
      </c>
      <c r="U14" s="8"/>
    </row>
    <row r="15" spans="1:21" ht="24" customHeight="1">
      <c r="A15" s="27" t="s">
        <v>175</v>
      </c>
      <c r="B15" s="8"/>
      <c r="C15" s="8"/>
      <c r="D15" s="6">
        <v>225962090</v>
      </c>
      <c r="E15" s="6"/>
      <c r="F15" s="6">
        <v>142356117</v>
      </c>
      <c r="G15" s="6"/>
      <c r="H15" s="6">
        <v>0</v>
      </c>
      <c r="I15" s="6"/>
      <c r="J15" s="6">
        <v>0</v>
      </c>
      <c r="K15" s="6"/>
      <c r="L15" s="6">
        <v>0</v>
      </c>
      <c r="M15" s="11"/>
      <c r="N15" s="6">
        <v>0</v>
      </c>
      <c r="O15" s="11"/>
      <c r="P15" s="6">
        <v>0</v>
      </c>
      <c r="Q15" s="6"/>
      <c r="R15" s="6">
        <v>0</v>
      </c>
      <c r="S15" s="6"/>
      <c r="T15" s="6">
        <f>SUM(D15:R15)</f>
        <v>368318207</v>
      </c>
      <c r="U15" s="8"/>
    </row>
    <row r="16" spans="1:21" ht="24" customHeight="1">
      <c r="A16" s="26" t="s">
        <v>157</v>
      </c>
      <c r="B16" s="29"/>
      <c r="C16" s="29"/>
      <c r="D16" s="12">
        <v>0</v>
      </c>
      <c r="E16" s="6"/>
      <c r="F16" s="12">
        <v>0</v>
      </c>
      <c r="G16" s="6"/>
      <c r="H16" s="12">
        <v>0</v>
      </c>
      <c r="I16" s="30"/>
      <c r="J16" s="12">
        <v>-132057883</v>
      </c>
      <c r="K16" s="6"/>
      <c r="L16" s="12">
        <v>0</v>
      </c>
      <c r="M16" s="11"/>
      <c r="N16" s="12">
        <v>0</v>
      </c>
      <c r="O16" s="11"/>
      <c r="P16" s="13">
        <v>0</v>
      </c>
      <c r="Q16" s="30"/>
      <c r="R16" s="13">
        <v>0</v>
      </c>
      <c r="S16" s="7"/>
      <c r="T16" s="13">
        <f>SUM(D16:R16)</f>
        <v>-132057883</v>
      </c>
    </row>
    <row r="17" spans="1:256" ht="24" customHeight="1">
      <c r="A17" s="26" t="s">
        <v>204</v>
      </c>
      <c r="B17" s="29"/>
      <c r="C17" s="29"/>
      <c r="D17" s="14">
        <v>0</v>
      </c>
      <c r="E17" s="6"/>
      <c r="F17" s="14">
        <v>0</v>
      </c>
      <c r="G17" s="6"/>
      <c r="H17" s="14">
        <v>0</v>
      </c>
      <c r="I17" s="30"/>
      <c r="J17" s="14">
        <v>0</v>
      </c>
      <c r="K17" s="6"/>
      <c r="L17" s="14">
        <v>0</v>
      </c>
      <c r="M17" s="11"/>
      <c r="N17" s="14">
        <v>33076772</v>
      </c>
      <c r="O17" s="11"/>
      <c r="P17" s="15">
        <v>-10202181</v>
      </c>
      <c r="Q17" s="30"/>
      <c r="R17" s="15">
        <v>0</v>
      </c>
      <c r="S17" s="7"/>
      <c r="T17" s="15">
        <f>SUM(D17:R17)</f>
        <v>22874591</v>
      </c>
    </row>
    <row r="18" spans="1:256" ht="24" customHeight="1">
      <c r="A18" s="26" t="s">
        <v>115</v>
      </c>
      <c r="D18" s="31">
        <f>SUM(D16:D17)</f>
        <v>0</v>
      </c>
      <c r="E18" s="6"/>
      <c r="F18" s="31">
        <f>SUM(F16:F17)</f>
        <v>0</v>
      </c>
      <c r="G18" s="7"/>
      <c r="H18" s="31">
        <f>SUM(H16:H17)</f>
        <v>0</v>
      </c>
      <c r="I18" s="6"/>
      <c r="J18" s="31">
        <f>SUM(J16:J17)</f>
        <v>-132057883</v>
      </c>
      <c r="K18" s="41"/>
      <c r="L18" s="31">
        <f>SUM(L16:L17)</f>
        <v>0</v>
      </c>
      <c r="M18" s="11"/>
      <c r="N18" s="31">
        <f>SUM(N16:N17)</f>
        <v>33076772</v>
      </c>
      <c r="O18" s="11"/>
      <c r="P18" s="31">
        <f>SUM(P16:P17)</f>
        <v>-10202181</v>
      </c>
      <c r="Q18" s="6"/>
      <c r="R18" s="31">
        <f>SUM(R16:R17)</f>
        <v>0</v>
      </c>
      <c r="S18" s="7"/>
      <c r="T18" s="31">
        <f>SUM(T16:T17)</f>
        <v>-109183292</v>
      </c>
    </row>
    <row r="19" spans="1:256" ht="24" customHeight="1" thickBot="1">
      <c r="A19" s="28" t="s">
        <v>202</v>
      </c>
      <c r="B19" s="28"/>
      <c r="C19" s="8"/>
      <c r="D19" s="32">
        <f>SUM(D14:D15,D18)</f>
        <v>4677679922</v>
      </c>
      <c r="E19" s="6"/>
      <c r="F19" s="32">
        <f>SUM(F14:F15,F18)</f>
        <v>6133492362</v>
      </c>
      <c r="G19" s="6"/>
      <c r="H19" s="32">
        <f>SUM(H14:H15,H18)</f>
        <v>109956604</v>
      </c>
      <c r="I19" s="6"/>
      <c r="J19" s="32">
        <f>SUM(J14:J15,J18)</f>
        <v>-127965439</v>
      </c>
      <c r="K19" s="6"/>
      <c r="L19" s="32">
        <f>SUM(L14:L15,L18)</f>
        <v>0</v>
      </c>
      <c r="M19" s="11"/>
      <c r="N19" s="32">
        <f>SUM(N14:N15,N18)</f>
        <v>-80896432</v>
      </c>
      <c r="O19" s="11"/>
      <c r="P19" s="32">
        <f>SUM(P14:P15,P18)</f>
        <v>-44526583</v>
      </c>
      <c r="Q19" s="6"/>
      <c r="R19" s="32">
        <f>SUM(R14:R15,R18)</f>
        <v>-4560072</v>
      </c>
      <c r="S19" s="6"/>
      <c r="T19" s="32">
        <f>SUM(T14:T15,T18)</f>
        <v>10663180362</v>
      </c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 ht="24" customHeight="1" thickTop="1">
      <c r="A20" s="28"/>
      <c r="B20" s="8"/>
      <c r="C20" s="8"/>
      <c r="D20" s="6"/>
      <c r="E20" s="6"/>
      <c r="F20" s="6"/>
      <c r="G20" s="6"/>
      <c r="H20" s="6"/>
      <c r="I20" s="6"/>
      <c r="J20" s="7"/>
      <c r="K20" s="7"/>
      <c r="L20" s="7"/>
      <c r="M20" s="7"/>
      <c r="N20" s="6"/>
      <c r="O20" s="7"/>
      <c r="P20" s="7"/>
      <c r="Q20" s="7"/>
      <c r="R20" s="7"/>
      <c r="S20" s="7"/>
      <c r="T20" s="6"/>
      <c r="U20" s="8"/>
    </row>
    <row r="21" spans="1:256" ht="24" customHeight="1">
      <c r="A21" s="25" t="s">
        <v>159</v>
      </c>
      <c r="B21" s="8"/>
      <c r="C21" s="8"/>
      <c r="D21" s="6">
        <v>4680674292</v>
      </c>
      <c r="E21" s="6"/>
      <c r="F21" s="6">
        <v>6135378815</v>
      </c>
      <c r="G21" s="6"/>
      <c r="H21" s="6">
        <v>113858924</v>
      </c>
      <c r="I21" s="6"/>
      <c r="J21" s="11">
        <v>-171602394</v>
      </c>
      <c r="K21" s="11"/>
      <c r="L21" s="11">
        <v>0</v>
      </c>
      <c r="M21" s="11"/>
      <c r="N21" s="11">
        <v>-266356030</v>
      </c>
      <c r="O21" s="11"/>
      <c r="P21" s="11">
        <v>-47966514</v>
      </c>
      <c r="Q21" s="6"/>
      <c r="R21" s="6">
        <v>-4560072</v>
      </c>
      <c r="S21" s="6"/>
      <c r="T21" s="6">
        <f>SUM(D21:R21)</f>
        <v>10439427021</v>
      </c>
      <c r="U21" s="8"/>
    </row>
    <row r="22" spans="1:256" ht="24" customHeight="1">
      <c r="A22" s="27" t="s">
        <v>163</v>
      </c>
      <c r="B22" s="8"/>
      <c r="C22" s="8"/>
      <c r="D22" s="6">
        <v>8103480</v>
      </c>
      <c r="E22" s="6"/>
      <c r="F22" s="6">
        <v>5105192</v>
      </c>
      <c r="G22" s="6"/>
      <c r="H22" s="6">
        <v>0</v>
      </c>
      <c r="I22" s="6"/>
      <c r="J22" s="6">
        <v>0</v>
      </c>
      <c r="K22" s="6"/>
      <c r="L22" s="6">
        <v>0</v>
      </c>
      <c r="M22" s="11"/>
      <c r="N22" s="6">
        <v>0</v>
      </c>
      <c r="O22" s="11"/>
      <c r="P22" s="6">
        <v>0</v>
      </c>
      <c r="Q22" s="6"/>
      <c r="R22" s="6">
        <v>0</v>
      </c>
      <c r="S22" s="6"/>
      <c r="T22" s="6">
        <f>SUM(D22:R22)</f>
        <v>13208672</v>
      </c>
      <c r="U22" s="8"/>
    </row>
    <row r="23" spans="1:256" ht="24" customHeight="1">
      <c r="A23" s="26" t="s">
        <v>85</v>
      </c>
      <c r="B23" s="29"/>
      <c r="C23" s="29"/>
      <c r="D23" s="12">
        <v>0</v>
      </c>
      <c r="E23" s="6"/>
      <c r="F23" s="12">
        <v>0</v>
      </c>
      <c r="G23" s="6"/>
      <c r="H23" s="12">
        <v>0</v>
      </c>
      <c r="I23" s="30"/>
      <c r="J23" s="12">
        <v>33884334</v>
      </c>
      <c r="K23" s="6"/>
      <c r="L23" s="12">
        <v>0</v>
      </c>
      <c r="M23" s="11"/>
      <c r="N23" s="12">
        <v>0</v>
      </c>
      <c r="O23" s="11"/>
      <c r="P23" s="13">
        <v>0</v>
      </c>
      <c r="Q23" s="30"/>
      <c r="R23" s="13">
        <v>0</v>
      </c>
      <c r="S23" s="7"/>
      <c r="T23" s="13">
        <f>SUM(D23:R23)</f>
        <v>33884334</v>
      </c>
    </row>
    <row r="24" spans="1:256" ht="24.65" customHeight="1">
      <c r="A24" s="26" t="s">
        <v>204</v>
      </c>
      <c r="B24" s="29"/>
      <c r="C24" s="29"/>
      <c r="D24" s="14">
        <v>0</v>
      </c>
      <c r="E24" s="6"/>
      <c r="F24" s="14">
        <v>0</v>
      </c>
      <c r="G24" s="6"/>
      <c r="H24" s="14">
        <v>0</v>
      </c>
      <c r="I24" s="30"/>
      <c r="J24" s="14">
        <v>0</v>
      </c>
      <c r="K24" s="6"/>
      <c r="L24" s="14">
        <v>-2801785</v>
      </c>
      <c r="M24" s="11"/>
      <c r="N24" s="14">
        <v>56311124</v>
      </c>
      <c r="O24" s="11"/>
      <c r="P24" s="15">
        <v>-205940</v>
      </c>
      <c r="Q24" s="30"/>
      <c r="R24" s="15">
        <v>0</v>
      </c>
      <c r="S24" s="7"/>
      <c r="T24" s="15">
        <f>SUM(D24:R24)</f>
        <v>53303399</v>
      </c>
    </row>
    <row r="25" spans="1:256" ht="24" customHeight="1">
      <c r="A25" s="26" t="s">
        <v>115</v>
      </c>
      <c r="D25" s="31">
        <v>0</v>
      </c>
      <c r="E25" s="6"/>
      <c r="F25" s="31">
        <v>0</v>
      </c>
      <c r="G25" s="7"/>
      <c r="H25" s="31">
        <v>0</v>
      </c>
      <c r="I25" s="6"/>
      <c r="J25" s="31">
        <v>33884334</v>
      </c>
      <c r="K25" s="41"/>
      <c r="L25" s="31">
        <v>-2801785</v>
      </c>
      <c r="M25" s="11"/>
      <c r="N25" s="31">
        <v>56311124</v>
      </c>
      <c r="O25" s="11"/>
      <c r="P25" s="31">
        <v>-205940</v>
      </c>
      <c r="Q25" s="6"/>
      <c r="R25" s="31">
        <v>0</v>
      </c>
      <c r="S25" s="7"/>
      <c r="T25" s="31">
        <f>SUM(T23:T24)</f>
        <v>87187733</v>
      </c>
    </row>
    <row r="26" spans="1:256" ht="24" customHeight="1" thickBot="1">
      <c r="A26" s="28" t="s">
        <v>203</v>
      </c>
      <c r="B26" s="28"/>
      <c r="C26" s="8"/>
      <c r="D26" s="32">
        <f>SUM(D21:D22,D25)</f>
        <v>4688777772</v>
      </c>
      <c r="E26" s="6"/>
      <c r="F26" s="32">
        <f>SUM(F21:F22,F25)</f>
        <v>6140484007</v>
      </c>
      <c r="G26" s="6"/>
      <c r="H26" s="32">
        <f>SUM(H21:H22,H25)</f>
        <v>113858924</v>
      </c>
      <c r="I26" s="6"/>
      <c r="J26" s="32">
        <f>SUM(J21:J22,J25)</f>
        <v>-137718060</v>
      </c>
      <c r="K26" s="6"/>
      <c r="L26" s="32">
        <f>SUM(L21:L22,L25)</f>
        <v>-2801785</v>
      </c>
      <c r="M26" s="11"/>
      <c r="N26" s="32">
        <f>SUM(N21:N22,N25)</f>
        <v>-210044906</v>
      </c>
      <c r="O26" s="11"/>
      <c r="P26" s="32">
        <f>SUM(P21:P22,P25)</f>
        <v>-48172454</v>
      </c>
      <c r="Q26" s="6"/>
      <c r="R26" s="32">
        <f>SUM(R21:R22,R25)</f>
        <v>-4560072</v>
      </c>
      <c r="S26" s="6"/>
      <c r="T26" s="32">
        <f>SUM(T21:T22,T25)</f>
        <v>10539823426</v>
      </c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 ht="24" customHeight="1" thickTop="1">
      <c r="A27" s="33"/>
      <c r="C27" s="3"/>
      <c r="D27" s="3"/>
      <c r="E27" s="3"/>
      <c r="F27" s="7"/>
      <c r="G27" s="3"/>
      <c r="H27" s="7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3"/>
    </row>
    <row r="28" spans="1:256" ht="24" customHeight="1">
      <c r="A28" s="34" t="s">
        <v>2</v>
      </c>
      <c r="T28" s="35"/>
    </row>
  </sheetData>
  <mergeCells count="4">
    <mergeCell ref="D6:T6"/>
    <mergeCell ref="O8:P8"/>
    <mergeCell ref="H9:J9"/>
    <mergeCell ref="L7:P7"/>
  </mergeCells>
  <printOptions horizontalCentered="1"/>
  <pageMargins left="0.39370078740157483" right="0.39370078740157483" top="0.86614173228346458" bottom="0.19685039370078741" header="0.19685039370078741" footer="0.19685039370078741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28"/>
  <sheetViews>
    <sheetView showGridLines="0" view="pageBreakPreview" zoomScale="72" zoomScaleNormal="72" zoomScaleSheetLayoutView="72" workbookViewId="0"/>
  </sheetViews>
  <sheetFormatPr defaultColWidth="9.36328125" defaultRowHeight="24" customHeight="1"/>
  <cols>
    <col min="1" max="1" width="38.453125" style="18" customWidth="1"/>
    <col min="2" max="2" width="1.453125" style="18" customWidth="1"/>
    <col min="3" max="3" width="4.36328125" style="18" customWidth="1"/>
    <col min="4" max="4" width="1.54296875" style="18" customWidth="1"/>
    <col min="5" max="5" width="19.54296875" style="18" customWidth="1"/>
    <col min="6" max="6" width="1.453125" style="18" customWidth="1"/>
    <col min="7" max="7" width="19.54296875" style="18" customWidth="1"/>
    <col min="8" max="8" width="1.54296875" style="18" customWidth="1"/>
    <col min="9" max="9" width="19.54296875" style="18" customWidth="1"/>
    <col min="10" max="10" width="1.54296875" style="18" customWidth="1"/>
    <col min="11" max="11" width="19.54296875" style="18" customWidth="1"/>
    <col min="12" max="12" width="1.453125" style="18" customWidth="1"/>
    <col min="13" max="13" width="24.6328125" style="18" customWidth="1"/>
    <col min="14" max="14" width="1.54296875" style="18" customWidth="1"/>
    <col min="15" max="15" width="20.6328125" style="18" customWidth="1"/>
    <col min="16" max="16" width="1.54296875" style="18" customWidth="1"/>
    <col min="17" max="17" width="19" style="18" customWidth="1"/>
    <col min="18" max="18" width="1.54296875" style="18" customWidth="1"/>
    <col min="19" max="19" width="15.36328125" style="18" bestFit="1" customWidth="1"/>
    <col min="20" max="20" width="9.36328125" style="18"/>
    <col min="21" max="21" width="14" style="18" bestFit="1" customWidth="1"/>
    <col min="22" max="22" width="9.36328125" style="18"/>
    <col min="23" max="23" width="12.453125" style="18" bestFit="1" customWidth="1"/>
    <col min="24" max="24" width="9.36328125" style="18"/>
    <col min="25" max="25" width="12" style="18" bestFit="1" customWidth="1"/>
    <col min="26" max="26" width="9.36328125" style="18"/>
    <col min="27" max="28" width="12" style="18" bestFit="1" customWidth="1"/>
    <col min="29" max="30" width="14" style="18" bestFit="1" customWidth="1"/>
    <col min="31" max="31" width="9.36328125" style="18"/>
    <col min="32" max="32" width="14" style="18" bestFit="1" customWidth="1"/>
    <col min="33" max="16384" width="9.36328125" style="18"/>
  </cols>
  <sheetData>
    <row r="1" spans="1:24" ht="24" customHeight="1">
      <c r="Q1" s="16" t="s">
        <v>30</v>
      </c>
    </row>
    <row r="2" spans="1:24" ht="24" customHeight="1">
      <c r="A2" s="2" t="s">
        <v>109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4" ht="24" customHeight="1">
      <c r="A3" s="1" t="s">
        <v>89</v>
      </c>
      <c r="B3" s="1"/>
      <c r="C3" s="1"/>
      <c r="D3" s="1"/>
      <c r="E3" s="1"/>
      <c r="F3" s="1"/>
      <c r="G3" s="36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4" ht="24" customHeight="1">
      <c r="A4" s="2" t="s">
        <v>201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37"/>
      <c r="X4" s="37"/>
    </row>
    <row r="5" spans="1:24" ht="24" customHeight="1">
      <c r="Q5" s="19" t="s">
        <v>84</v>
      </c>
    </row>
    <row r="6" spans="1:24" ht="24" customHeight="1">
      <c r="A6" s="8"/>
      <c r="B6" s="8"/>
      <c r="E6" s="103" t="s">
        <v>10</v>
      </c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24" ht="24" customHeight="1">
      <c r="A7" s="8"/>
      <c r="B7" s="8"/>
      <c r="C7" s="21"/>
      <c r="D7" s="21"/>
      <c r="F7" s="20"/>
      <c r="J7" s="20"/>
      <c r="M7" s="106" t="s">
        <v>108</v>
      </c>
      <c r="N7" s="106"/>
      <c r="O7" s="106"/>
      <c r="P7" s="22"/>
      <c r="Q7" s="22"/>
      <c r="R7" s="8"/>
    </row>
    <row r="8" spans="1:24" ht="24" customHeight="1">
      <c r="A8" s="8"/>
      <c r="B8" s="8"/>
      <c r="C8" s="21"/>
      <c r="D8" s="21"/>
      <c r="E8" s="20"/>
      <c r="F8" s="21"/>
      <c r="G8" s="21"/>
      <c r="H8" s="21"/>
      <c r="I8" s="20"/>
      <c r="J8" s="20"/>
      <c r="K8" s="21"/>
      <c r="L8" s="21"/>
      <c r="M8" s="20" t="s">
        <v>165</v>
      </c>
      <c r="N8" s="21"/>
      <c r="O8" s="20" t="s">
        <v>180</v>
      </c>
      <c r="P8" s="22"/>
      <c r="Q8" s="21"/>
      <c r="R8" s="8"/>
    </row>
    <row r="9" spans="1:24" ht="24" customHeight="1">
      <c r="A9" s="8"/>
      <c r="B9" s="8"/>
      <c r="C9" s="21"/>
      <c r="D9" s="21"/>
      <c r="E9" s="20"/>
      <c r="F9" s="21"/>
      <c r="G9" s="21"/>
      <c r="H9" s="21"/>
      <c r="I9" s="105" t="s">
        <v>86</v>
      </c>
      <c r="J9" s="105"/>
      <c r="K9" s="105"/>
      <c r="L9" s="20"/>
      <c r="M9" s="20" t="s">
        <v>164</v>
      </c>
      <c r="N9" s="21"/>
      <c r="O9" s="20" t="s">
        <v>169</v>
      </c>
      <c r="P9" s="22"/>
      <c r="Q9" s="21"/>
      <c r="R9" s="8"/>
    </row>
    <row r="10" spans="1:24" ht="24" customHeight="1">
      <c r="A10" s="8"/>
      <c r="B10" s="8"/>
      <c r="C10" s="21"/>
      <c r="D10" s="21"/>
      <c r="E10" s="20"/>
      <c r="F10" s="21"/>
      <c r="G10" s="21"/>
      <c r="I10" s="20" t="s">
        <v>90</v>
      </c>
      <c r="J10" s="20"/>
      <c r="K10" s="21"/>
      <c r="L10" s="21"/>
      <c r="M10" s="20" t="s">
        <v>166</v>
      </c>
      <c r="N10" s="21"/>
      <c r="O10" s="20" t="s">
        <v>170</v>
      </c>
      <c r="P10" s="38"/>
      <c r="Q10" s="21"/>
      <c r="R10" s="8"/>
    </row>
    <row r="11" spans="1:24" ht="24" customHeight="1">
      <c r="A11" s="8"/>
      <c r="B11" s="8"/>
      <c r="C11" s="21"/>
      <c r="D11" s="21"/>
      <c r="E11" s="20" t="s">
        <v>47</v>
      </c>
      <c r="F11" s="21"/>
      <c r="G11" s="20"/>
      <c r="H11" s="21"/>
      <c r="I11" s="20" t="s">
        <v>52</v>
      </c>
      <c r="J11" s="20"/>
      <c r="K11" s="20"/>
      <c r="L11" s="20"/>
      <c r="M11" s="21" t="s">
        <v>167</v>
      </c>
      <c r="N11" s="21"/>
      <c r="O11" s="20" t="s">
        <v>168</v>
      </c>
      <c r="P11" s="38"/>
      <c r="Q11" s="20" t="s">
        <v>7</v>
      </c>
      <c r="R11" s="8"/>
    </row>
    <row r="12" spans="1:24" ht="24" customHeight="1">
      <c r="A12" s="8"/>
      <c r="B12" s="8"/>
      <c r="C12" s="21"/>
      <c r="D12" s="27"/>
      <c r="E12" s="23" t="s">
        <v>50</v>
      </c>
      <c r="F12" s="39"/>
      <c r="G12" s="23" t="s">
        <v>9</v>
      </c>
      <c r="H12" s="21"/>
      <c r="I12" s="23" t="s">
        <v>54</v>
      </c>
      <c r="J12" s="22"/>
      <c r="K12" s="23" t="s">
        <v>23</v>
      </c>
      <c r="L12" s="20"/>
      <c r="M12" s="24" t="s">
        <v>129</v>
      </c>
      <c r="N12" s="21"/>
      <c r="O12" s="23" t="s">
        <v>129</v>
      </c>
      <c r="P12" s="22"/>
      <c r="Q12" s="23" t="s">
        <v>77</v>
      </c>
      <c r="R12" s="8"/>
    </row>
    <row r="13" spans="1:24" ht="24" customHeight="1">
      <c r="A13" s="8"/>
      <c r="B13" s="8"/>
      <c r="C13" s="21"/>
      <c r="D13" s="27"/>
      <c r="E13" s="20"/>
      <c r="F13" s="39"/>
      <c r="G13" s="20"/>
      <c r="H13" s="21"/>
      <c r="I13" s="20"/>
      <c r="J13" s="22"/>
      <c r="K13" s="20"/>
      <c r="L13" s="20"/>
      <c r="M13" s="20"/>
      <c r="N13" s="22"/>
      <c r="O13" s="20"/>
      <c r="P13" s="22"/>
      <c r="Q13" s="20"/>
      <c r="R13" s="8"/>
    </row>
    <row r="14" spans="1:24" ht="24" customHeight="1">
      <c r="A14" s="25" t="s">
        <v>122</v>
      </c>
      <c r="B14" s="8"/>
      <c r="C14" s="29"/>
      <c r="D14" s="29"/>
      <c r="E14" s="6">
        <v>4451717832</v>
      </c>
      <c r="F14" s="6"/>
      <c r="G14" s="6">
        <v>5991136245</v>
      </c>
      <c r="H14" s="6"/>
      <c r="I14" s="6">
        <v>109956604</v>
      </c>
      <c r="J14" s="30"/>
      <c r="K14" s="11">
        <v>31014935</v>
      </c>
      <c r="L14" s="11"/>
      <c r="M14" s="11">
        <v>0</v>
      </c>
      <c r="N14" s="11"/>
      <c r="O14" s="11">
        <v>-113973204</v>
      </c>
      <c r="P14" s="11"/>
      <c r="Q14" s="11">
        <f>SUM(E14:O14)</f>
        <v>10469852412</v>
      </c>
      <c r="R14" s="29"/>
    </row>
    <row r="15" spans="1:24" ht="24" customHeight="1">
      <c r="A15" s="27" t="s">
        <v>175</v>
      </c>
      <c r="B15" s="8"/>
      <c r="C15" s="29"/>
      <c r="D15" s="29"/>
      <c r="E15" s="6">
        <v>225962090</v>
      </c>
      <c r="F15" s="6"/>
      <c r="G15" s="6">
        <v>142356117</v>
      </c>
      <c r="H15" s="6"/>
      <c r="I15" s="6">
        <v>0</v>
      </c>
      <c r="J15" s="30"/>
      <c r="K15" s="11">
        <v>0</v>
      </c>
      <c r="L15" s="11"/>
      <c r="M15" s="11">
        <v>0</v>
      </c>
      <c r="N15" s="11"/>
      <c r="O15" s="11">
        <v>0</v>
      </c>
      <c r="P15" s="11"/>
      <c r="Q15" s="11">
        <f>SUM(E15:O15)</f>
        <v>368318207</v>
      </c>
      <c r="R15" s="29"/>
    </row>
    <row r="16" spans="1:24" ht="24" customHeight="1">
      <c r="A16" s="26" t="s">
        <v>85</v>
      </c>
      <c r="B16" s="8"/>
      <c r="C16" s="29"/>
      <c r="D16" s="29"/>
      <c r="E16" s="12">
        <v>0</v>
      </c>
      <c r="F16" s="6"/>
      <c r="G16" s="12">
        <v>0</v>
      </c>
      <c r="H16" s="6"/>
      <c r="I16" s="12">
        <v>0</v>
      </c>
      <c r="J16" s="30"/>
      <c r="K16" s="12">
        <v>14531495</v>
      </c>
      <c r="L16" s="6"/>
      <c r="M16" s="12">
        <f>'PL&amp;CF'!L28</f>
        <v>0</v>
      </c>
      <c r="N16" s="11"/>
      <c r="O16" s="12">
        <v>0</v>
      </c>
      <c r="P16" s="11"/>
      <c r="Q16" s="13">
        <f>SUM(E16:O16)</f>
        <v>14531495</v>
      </c>
      <c r="R16" s="29"/>
    </row>
    <row r="17" spans="1:19" ht="24" customHeight="1">
      <c r="A17" s="26" t="s">
        <v>205</v>
      </c>
      <c r="B17" s="8"/>
      <c r="C17" s="29"/>
      <c r="D17" s="29"/>
      <c r="E17" s="14">
        <v>0</v>
      </c>
      <c r="F17" s="6"/>
      <c r="G17" s="14">
        <v>0</v>
      </c>
      <c r="H17" s="6"/>
      <c r="I17" s="14">
        <v>0</v>
      </c>
      <c r="J17" s="30"/>
      <c r="K17" s="14">
        <v>0</v>
      </c>
      <c r="L17" s="6"/>
      <c r="M17" s="14">
        <v>0</v>
      </c>
      <c r="N17" s="11"/>
      <c r="O17" s="14">
        <v>33076772</v>
      </c>
      <c r="P17" s="11"/>
      <c r="Q17" s="15">
        <f>SUM(E17:O17)</f>
        <v>33076772</v>
      </c>
      <c r="R17" s="29"/>
    </row>
    <row r="18" spans="1:19" ht="24" customHeight="1">
      <c r="A18" s="26" t="s">
        <v>206</v>
      </c>
      <c r="B18" s="8"/>
      <c r="E18" s="31">
        <f>SUM(E16:E17)</f>
        <v>0</v>
      </c>
      <c r="F18" s="6"/>
      <c r="G18" s="31">
        <f>SUM(G16:G17)</f>
        <v>0</v>
      </c>
      <c r="H18" s="7"/>
      <c r="I18" s="31">
        <f>SUM(I16:I17)</f>
        <v>0</v>
      </c>
      <c r="J18" s="6"/>
      <c r="K18" s="31">
        <f>SUM(K16:K17)</f>
        <v>14531495</v>
      </c>
      <c r="L18" s="41"/>
      <c r="M18" s="31">
        <f>SUM(M16:M17)</f>
        <v>0</v>
      </c>
      <c r="N18" s="11"/>
      <c r="O18" s="31">
        <f>SUM(O16:O17)</f>
        <v>33076772</v>
      </c>
      <c r="P18" s="11"/>
      <c r="Q18" s="31">
        <f>SUM(Q16:Q17)</f>
        <v>47608267</v>
      </c>
      <c r="R18" s="8"/>
    </row>
    <row r="19" spans="1:19" ht="24" customHeight="1" thickBot="1">
      <c r="A19" s="28" t="s">
        <v>202</v>
      </c>
      <c r="B19" s="34"/>
      <c r="C19" s="3"/>
      <c r="D19" s="3"/>
      <c r="E19" s="9">
        <f>SUM(E14,E15,E18:E18)</f>
        <v>4677679922</v>
      </c>
      <c r="F19" s="3"/>
      <c r="G19" s="9">
        <f>SUM(G14,G15,G18:G18)</f>
        <v>6133492362</v>
      </c>
      <c r="H19" s="3"/>
      <c r="I19" s="9">
        <f>SUM(I14,I15,I18:I18)</f>
        <v>109956604</v>
      </c>
      <c r="J19" s="3"/>
      <c r="K19" s="9">
        <f>SUM(K14,K15,K18:K18)</f>
        <v>45546430</v>
      </c>
      <c r="L19" s="3"/>
      <c r="M19" s="9">
        <f>SUM(M14,M15,M18:M18)</f>
        <v>0</v>
      </c>
      <c r="N19" s="3"/>
      <c r="O19" s="9">
        <f>SUM(O14,O15,O18:O18)</f>
        <v>-80896432</v>
      </c>
      <c r="P19" s="3"/>
      <c r="Q19" s="9">
        <f>SUM(Q14,Q15,Q18:Q18)</f>
        <v>10885778886</v>
      </c>
      <c r="R19" s="3"/>
      <c r="S19" s="35"/>
    </row>
    <row r="20" spans="1:19" ht="15" customHeight="1" thickTop="1">
      <c r="A20" s="38"/>
      <c r="B20" s="8"/>
      <c r="C20" s="29"/>
      <c r="D20" s="29"/>
      <c r="E20" s="30"/>
      <c r="F20" s="30"/>
      <c r="G20" s="30"/>
      <c r="H20" s="30"/>
      <c r="I20" s="30"/>
      <c r="J20" s="30"/>
      <c r="K20" s="11"/>
      <c r="L20" s="11"/>
      <c r="M20" s="11"/>
      <c r="N20" s="11"/>
      <c r="O20" s="11"/>
      <c r="P20" s="11"/>
      <c r="Q20" s="11"/>
      <c r="R20" s="29"/>
    </row>
    <row r="21" spans="1:19" ht="24" customHeight="1">
      <c r="A21" s="25" t="s">
        <v>159</v>
      </c>
      <c r="B21" s="8"/>
      <c r="C21" s="29"/>
      <c r="D21" s="29"/>
      <c r="E21" s="6">
        <v>4680674292</v>
      </c>
      <c r="F21" s="6"/>
      <c r="G21" s="6">
        <v>6135378815</v>
      </c>
      <c r="H21" s="6"/>
      <c r="I21" s="6">
        <v>113858924</v>
      </c>
      <c r="J21" s="30"/>
      <c r="K21" s="11">
        <v>107235376</v>
      </c>
      <c r="L21" s="11"/>
      <c r="M21" s="11">
        <v>0</v>
      </c>
      <c r="N21" s="11"/>
      <c r="O21" s="11">
        <v>-266356030</v>
      </c>
      <c r="P21" s="11"/>
      <c r="Q21" s="11">
        <f>SUM(E21:O21)</f>
        <v>10770791377</v>
      </c>
      <c r="R21" s="29"/>
    </row>
    <row r="22" spans="1:19" ht="24" customHeight="1">
      <c r="A22" s="27" t="s">
        <v>163</v>
      </c>
      <c r="B22" s="8"/>
      <c r="C22" s="29"/>
      <c r="D22" s="29"/>
      <c r="E22" s="6">
        <v>8103480</v>
      </c>
      <c r="F22" s="6"/>
      <c r="G22" s="6">
        <v>5105192</v>
      </c>
      <c r="H22" s="6"/>
      <c r="I22" s="6">
        <v>0</v>
      </c>
      <c r="J22" s="30"/>
      <c r="K22" s="11">
        <v>0</v>
      </c>
      <c r="L22" s="11"/>
      <c r="M22" s="11">
        <v>0</v>
      </c>
      <c r="N22" s="11"/>
      <c r="O22" s="11">
        <v>0</v>
      </c>
      <c r="P22" s="11"/>
      <c r="Q22" s="11">
        <f>SUM(E22:O22)</f>
        <v>13208672</v>
      </c>
      <c r="R22" s="29"/>
    </row>
    <row r="23" spans="1:19" ht="24" customHeight="1">
      <c r="A23" s="26" t="s">
        <v>85</v>
      </c>
      <c r="B23" s="8"/>
      <c r="C23" s="29"/>
      <c r="D23" s="29"/>
      <c r="E23" s="12">
        <v>0</v>
      </c>
      <c r="F23" s="6"/>
      <c r="G23" s="12">
        <v>0</v>
      </c>
      <c r="H23" s="6"/>
      <c r="I23" s="12">
        <v>0</v>
      </c>
      <c r="J23" s="30"/>
      <c r="K23" s="12">
        <v>7992894</v>
      </c>
      <c r="L23" s="6"/>
      <c r="M23" s="12">
        <v>0</v>
      </c>
      <c r="N23" s="11"/>
      <c r="O23" s="12">
        <v>0</v>
      </c>
      <c r="P23" s="11"/>
      <c r="Q23" s="13">
        <f>SUM(E23:O23)</f>
        <v>7992894</v>
      </c>
      <c r="R23" s="29"/>
    </row>
    <row r="24" spans="1:19" ht="24" customHeight="1">
      <c r="A24" s="26" t="s">
        <v>204</v>
      </c>
      <c r="B24" s="8"/>
      <c r="C24" s="29"/>
      <c r="D24" s="29"/>
      <c r="E24" s="14">
        <v>0</v>
      </c>
      <c r="F24" s="6"/>
      <c r="G24" s="14">
        <v>0</v>
      </c>
      <c r="H24" s="6"/>
      <c r="I24" s="14">
        <v>0</v>
      </c>
      <c r="J24" s="30"/>
      <c r="K24" s="14">
        <v>0</v>
      </c>
      <c r="L24" s="6"/>
      <c r="M24" s="14">
        <v>-2801785</v>
      </c>
      <c r="N24" s="11"/>
      <c r="O24" s="14">
        <v>56311124</v>
      </c>
      <c r="P24" s="11"/>
      <c r="Q24" s="15">
        <f>SUM(E24:O24)</f>
        <v>53509339</v>
      </c>
      <c r="R24" s="29"/>
    </row>
    <row r="25" spans="1:19" ht="24" customHeight="1">
      <c r="A25" s="26" t="s">
        <v>115</v>
      </c>
      <c r="B25" s="8"/>
      <c r="E25" s="31">
        <v>0</v>
      </c>
      <c r="F25" s="6"/>
      <c r="G25" s="31">
        <v>0</v>
      </c>
      <c r="H25" s="7"/>
      <c r="I25" s="31">
        <v>0</v>
      </c>
      <c r="J25" s="6"/>
      <c r="K25" s="31">
        <v>7992894</v>
      </c>
      <c r="L25" s="41"/>
      <c r="M25" s="31">
        <v>-2801785</v>
      </c>
      <c r="N25" s="11"/>
      <c r="O25" s="31">
        <v>56311124</v>
      </c>
      <c r="P25" s="11"/>
      <c r="Q25" s="31">
        <f>SUM(Q23:Q24)</f>
        <v>61502233</v>
      </c>
      <c r="R25" s="8"/>
    </row>
    <row r="26" spans="1:19" ht="24" customHeight="1" thickBot="1">
      <c r="A26" s="28" t="s">
        <v>203</v>
      </c>
      <c r="B26" s="34"/>
      <c r="C26" s="3"/>
      <c r="D26" s="3"/>
      <c r="E26" s="9">
        <f>SUM(E21,E22,E25:E25)</f>
        <v>4688777772</v>
      </c>
      <c r="F26" s="3"/>
      <c r="G26" s="9">
        <f>SUM(G21,G22,G25:G25)</f>
        <v>6140484007</v>
      </c>
      <c r="H26" s="3"/>
      <c r="I26" s="9">
        <f>SUM(I21,I22,I25:I25)</f>
        <v>113858924</v>
      </c>
      <c r="J26" s="3"/>
      <c r="K26" s="9">
        <f>SUM(K21,K22,K25:K25)</f>
        <v>115228270</v>
      </c>
      <c r="L26" s="3"/>
      <c r="M26" s="9">
        <f>SUM(M21,M22,M25:M25)</f>
        <v>-2801785</v>
      </c>
      <c r="N26" s="3"/>
      <c r="O26" s="9">
        <f>SUM(O21,O22,O25:O25)</f>
        <v>-210044906</v>
      </c>
      <c r="P26" s="3"/>
      <c r="Q26" s="9">
        <f>SUM(Q21,Q22,Q25:Q25)</f>
        <v>10845502282</v>
      </c>
      <c r="R26" s="3"/>
      <c r="S26" s="35"/>
    </row>
    <row r="27" spans="1:19" ht="15" customHeight="1" thickTop="1">
      <c r="A27" s="40"/>
      <c r="B27" s="3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7"/>
      <c r="R27" s="3"/>
    </row>
    <row r="28" spans="1:19" ht="24" customHeight="1">
      <c r="A28" s="34" t="s">
        <v>2</v>
      </c>
    </row>
  </sheetData>
  <mergeCells count="3">
    <mergeCell ref="E6:Q6"/>
    <mergeCell ref="I9:K9"/>
    <mergeCell ref="M7:O7"/>
  </mergeCells>
  <phoneticPr fontId="0" type="noConversion"/>
  <printOptions horizontalCentered="1"/>
  <pageMargins left="0.59055118110236227" right="0.59055118110236227" top="0.9055118110236221" bottom="0" header="0.19685039370078741" footer="0.19685039370078741"/>
  <pageSetup paperSize="9"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7B0F84997DCF4C923DB57A4DA5B9BF" ma:contentTypeVersion="12" ma:contentTypeDescription="Create a new document." ma:contentTypeScope="" ma:versionID="e30560a2f56426550caeac2222bb7d88">
  <xsd:schema xmlns:xsd="http://www.w3.org/2001/XMLSchema" xmlns:xs="http://www.w3.org/2001/XMLSchema" xmlns:p="http://schemas.microsoft.com/office/2006/metadata/properties" xmlns:ns2="44b69b72-6ab1-414f-9bf9-b857d97eb7b8" xmlns:ns3="787381c6-a71a-47e1-995e-85b855b62e99" targetNamespace="http://schemas.microsoft.com/office/2006/metadata/properties" ma:root="true" ma:fieldsID="1f2f86c96a0f28cad6cdf0445ffbbc41" ns2:_="" ns3:_="">
    <xsd:import namespace="44b69b72-6ab1-414f-9bf9-b857d97eb7b8"/>
    <xsd:import namespace="787381c6-a71a-47e1-995e-85b855b62e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69b72-6ab1-414f-9bf9-b857d97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381c6-a71a-47e1-995e-85b855b62e9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3b4e14-2b1b-429b-8853-ed6438033c60}" ma:internalName="TaxCatchAll" ma:showField="CatchAllData" ma:web="787381c6-a71a-47e1-995e-85b855b62e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7381c6-a71a-47e1-995e-85b855b62e99" xsi:nil="true"/>
    <lcf76f155ced4ddcb4097134ff3c332f xmlns="44b69b72-6ab1-414f-9bf9-b857d97eb7b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211542-8E4E-439B-90E1-0AC145880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b69b72-6ab1-414f-9bf9-b857d97eb7b8"/>
    <ds:schemaRef ds:uri="787381c6-a71a-47e1-995e-85b855b62e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78A1DE-4386-42B7-8CD1-601856437BA9}">
  <ds:schemaRefs>
    <ds:schemaRef ds:uri="http://schemas.microsoft.com/office/2006/metadata/properties"/>
    <ds:schemaRef ds:uri="http://schemas.microsoft.com/office/infopath/2007/PartnerControls"/>
    <ds:schemaRef ds:uri="787381c6-a71a-47e1-995e-85b855b62e99"/>
    <ds:schemaRef ds:uri="44b69b72-6ab1-414f-9bf9-b857d97eb7b8"/>
  </ds:schemaRefs>
</ds:datastoreItem>
</file>

<file path=customXml/itemProps3.xml><?xml version="1.0" encoding="utf-8"?>
<ds:datastoreItem xmlns:ds="http://schemas.openxmlformats.org/officeDocument/2006/customXml" ds:itemID="{A83141E2-DE9C-498C-BCFA-F364AFA277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consolidated</vt:lpstr>
      <vt:lpstr>the company only</vt:lpstr>
      <vt:lpstr>BS!Print_Area</vt:lpstr>
      <vt:lpstr>consolidated!Print_Area</vt:lpstr>
      <vt:lpstr>'PL&amp;CF'!Print_Area</vt:lpstr>
      <vt:lpstr>'the company only'!Print_Area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Phenkhae Phokhawattana (XSpringCapital)</cp:lastModifiedBy>
  <cp:lastPrinted>2023-08-07T09:27:47Z</cp:lastPrinted>
  <dcterms:created xsi:type="dcterms:W3CDTF">1999-07-15T07:59:22Z</dcterms:created>
  <dcterms:modified xsi:type="dcterms:W3CDTF">2023-08-10T05:09:29Z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0x010100A97B0F84997DCF4C923DB57A4DA5B9BF</vt:lpwstr>
  </property>
  <property fmtid="{D5CDD505-2E9C-101B-9397-08002B2CF9AE}" pid="4" name="MediaServiceImageTags">
    <vt:lpwstr/>
  </property>
</Properties>
</file>