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ate1904="1" backupFile="1"/>
  <mc:AlternateContent xmlns:mc="http://schemas.openxmlformats.org/markup-compatibility/2006">
    <mc:Choice Requires="x15">
      <x15ac:absPath xmlns:x15ac="http://schemas.microsoft.com/office/spreadsheetml/2010/11/ac" url="P:\XPG\AUDIT 2023\Q2-2023\Convert\"/>
    </mc:Choice>
  </mc:AlternateContent>
  <xr:revisionPtr revIDLastSave="0" documentId="13_ncr:1_{AA0C92D0-9DF6-468A-9871-2B841519AEC9}" xr6:coauthVersionLast="47" xr6:coauthVersionMax="47" xr10:uidLastSave="{00000000-0000-0000-0000-000000000000}"/>
  <bookViews>
    <workbookView xWindow="-28920" yWindow="-120" windowWidth="29040" windowHeight="15840" tabRatio="758" xr2:uid="{00000000-000D-0000-FFFF-FFFF00000000}"/>
  </bookViews>
  <sheets>
    <sheet name="BS" sheetId="1" r:id="rId1"/>
    <sheet name="PL" sheetId="11" r:id="rId2"/>
    <sheet name="CE-consolidated" sheetId="9" r:id="rId3"/>
    <sheet name="CE-separate" sheetId="10" r:id="rId4"/>
    <sheet name="CF" sheetId="13" r:id="rId5"/>
    <sheet name="000" sheetId="2" state="veryHidden" r:id="rId6"/>
  </sheets>
  <definedNames>
    <definedName name="_xlnm.Print_Area" localSheetId="0">BS!$A$1:$J$82</definedName>
    <definedName name="_xlnm.Print_Area" localSheetId="2">'CE-consolidated'!$A$1:$T$30</definedName>
    <definedName name="_xlnm.Print_Area" localSheetId="3">'CE-separate'!$A$1:$Q$28</definedName>
    <definedName name="_xlnm.Print_Area" localSheetId="4">CF!$A$1:$J$116</definedName>
    <definedName name="_xlnm.Print_Area" localSheetId="1">PL!$A$1:$J$135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13" l="1"/>
  <c r="H21" i="11" l="1"/>
  <c r="H15" i="11"/>
  <c r="D21" i="11"/>
  <c r="D15" i="11"/>
  <c r="F27" i="13"/>
  <c r="J96" i="13"/>
  <c r="F96" i="13"/>
  <c r="J79" i="13"/>
  <c r="F79" i="13"/>
  <c r="J27" i="13"/>
  <c r="H96" i="13"/>
  <c r="D96" i="13"/>
  <c r="H79" i="13"/>
  <c r="D79" i="13"/>
  <c r="J126" i="11"/>
  <c r="F126" i="11"/>
  <c r="J88" i="11"/>
  <c r="J82" i="11"/>
  <c r="F88" i="11"/>
  <c r="F82" i="11"/>
  <c r="J54" i="11"/>
  <c r="F54" i="11"/>
  <c r="J21" i="11"/>
  <c r="J15" i="11"/>
  <c r="F21" i="11"/>
  <c r="F15" i="11"/>
  <c r="H126" i="11"/>
  <c r="D126" i="11"/>
  <c r="H54" i="11"/>
  <c r="D54" i="11"/>
  <c r="O26" i="10"/>
  <c r="M26" i="10"/>
  <c r="M19" i="10"/>
  <c r="L27" i="9"/>
  <c r="L20" i="9"/>
  <c r="P27" i="9"/>
  <c r="H57" i="1"/>
  <c r="D57" i="1"/>
  <c r="H49" i="1"/>
  <c r="D49" i="1"/>
  <c r="H32" i="1"/>
  <c r="D32" i="1"/>
  <c r="H19" i="1"/>
  <c r="D19" i="1"/>
  <c r="O19" i="10"/>
  <c r="K19" i="10"/>
  <c r="I19" i="10"/>
  <c r="G19" i="10"/>
  <c r="E19" i="10"/>
  <c r="Q14" i="10"/>
  <c r="T23" i="9"/>
  <c r="R20" i="9"/>
  <c r="P20" i="9"/>
  <c r="N20" i="9"/>
  <c r="J20" i="9"/>
  <c r="H20" i="9"/>
  <c r="F20" i="9"/>
  <c r="D20" i="9"/>
  <c r="T18" i="9"/>
  <c r="T17" i="9"/>
  <c r="T19" i="9"/>
  <c r="T20" i="9"/>
  <c r="T16" i="9"/>
  <c r="T15" i="9"/>
  <c r="E26" i="10"/>
  <c r="I26" i="10"/>
  <c r="G26" i="10"/>
  <c r="Q22" i="10"/>
  <c r="R27" i="9"/>
  <c r="H27" i="9"/>
  <c r="F27" i="9"/>
  <c r="D27" i="9"/>
  <c r="T22" i="9"/>
  <c r="F74" i="1"/>
  <c r="J32" i="1"/>
  <c r="F32" i="1"/>
  <c r="J19" i="1"/>
  <c r="J33" i="1"/>
  <c r="J57" i="1"/>
  <c r="J58" i="1"/>
  <c r="J49" i="1"/>
  <c r="J74" i="1"/>
  <c r="F57" i="1"/>
  <c r="F49" i="1"/>
  <c r="F19" i="1"/>
  <c r="F33" i="1"/>
  <c r="Q24" i="10"/>
  <c r="F57" i="13" l="1"/>
  <c r="J57" i="13"/>
  <c r="N27" i="9"/>
  <c r="F22" i="11"/>
  <c r="J22" i="11"/>
  <c r="F89" i="11"/>
  <c r="F58" i="1"/>
  <c r="H33" i="1"/>
  <c r="D33" i="1"/>
  <c r="H58" i="1"/>
  <c r="J75" i="1"/>
  <c r="D58" i="1"/>
  <c r="J89" i="11"/>
  <c r="H22" i="11"/>
  <c r="D22" i="11"/>
  <c r="T25" i="9"/>
  <c r="H27" i="13" l="1"/>
  <c r="J61" i="13"/>
  <c r="D27" i="13"/>
  <c r="F61" i="13"/>
  <c r="J26" i="11"/>
  <c r="H26" i="11"/>
  <c r="J94" i="11"/>
  <c r="F26" i="11"/>
  <c r="D26" i="11"/>
  <c r="F94" i="11"/>
  <c r="F75" i="1"/>
  <c r="H127" i="11"/>
  <c r="H130" i="11"/>
  <c r="T24" i="9"/>
  <c r="T26" i="9" s="1"/>
  <c r="T27" i="9" s="1"/>
  <c r="D130" i="11"/>
  <c r="D127" i="11"/>
  <c r="K26" i="10"/>
  <c r="H74" i="1" s="1"/>
  <c r="H75" i="1" s="1"/>
  <c r="Q23" i="10"/>
  <c r="Q25" i="10" s="1"/>
  <c r="Q26" i="10" s="1"/>
  <c r="H57" i="13" l="1"/>
  <c r="F97" i="13"/>
  <c r="J97" i="13"/>
  <c r="D61" i="13"/>
  <c r="F28" i="11"/>
  <c r="J96" i="11"/>
  <c r="F96" i="11"/>
  <c r="H28" i="11"/>
  <c r="D28" i="11"/>
  <c r="J28" i="11"/>
  <c r="J27" i="9"/>
  <c r="D74" i="1" s="1"/>
  <c r="D75" i="1" s="1"/>
  <c r="H61" i="13" l="1"/>
  <c r="J99" i="13"/>
  <c r="F99" i="13"/>
  <c r="H97" i="13"/>
  <c r="D97" i="13"/>
  <c r="H55" i="11"/>
  <c r="H58" i="11"/>
  <c r="J55" i="11"/>
  <c r="F127" i="11"/>
  <c r="J127" i="11"/>
  <c r="D58" i="11"/>
  <c r="D55" i="11"/>
  <c r="F55" i="11"/>
  <c r="H99" i="13" l="1"/>
  <c r="D99" i="13"/>
</calcChain>
</file>

<file path=xl/sharedStrings.xml><?xml version="1.0" encoding="utf-8"?>
<sst xmlns="http://schemas.openxmlformats.org/spreadsheetml/2006/main" count="412" uniqueCount="239">
  <si>
    <t>Cash and cash equivalents</t>
  </si>
  <si>
    <t>Trade and other current receivables</t>
  </si>
  <si>
    <t>Assets classified as held for sale</t>
  </si>
  <si>
    <t>Other current assets</t>
  </si>
  <si>
    <t>Assets</t>
  </si>
  <si>
    <t xml:space="preserve">Current assets </t>
  </si>
  <si>
    <t>Total current assets</t>
  </si>
  <si>
    <t>Non-current assets</t>
  </si>
  <si>
    <t>Deferred tax assets</t>
  </si>
  <si>
    <t>Total non-current assets</t>
  </si>
  <si>
    <t>Total assets</t>
  </si>
  <si>
    <t xml:space="preserve">(Unaudited but </t>
  </si>
  <si>
    <t>reviewed)</t>
  </si>
  <si>
    <t>(Audited)</t>
  </si>
  <si>
    <t>Consolidated financial statements</t>
  </si>
  <si>
    <t>Separate financial statements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</si>
  <si>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</si>
  <si>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</si>
  <si>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</si>
  <si>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</si>
  <si>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</si>
  <si>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</si>
  <si>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Non-current provisions for employee benefit</t>
  </si>
  <si>
    <t xml:space="preserve">   an associated company</t>
  </si>
  <si>
    <t>Total non-current liabilities</t>
  </si>
  <si>
    <t>Total liabilities</t>
  </si>
  <si>
    <t>Shareholders' equity</t>
  </si>
  <si>
    <t>Share capital</t>
  </si>
  <si>
    <t>(Unit: Baht)</t>
  </si>
  <si>
    <t>Other components of shareholders' equity</t>
  </si>
  <si>
    <t xml:space="preserve">Total shareholders' equity </t>
  </si>
  <si>
    <t xml:space="preserve">Total liabilities and shareholders' equity </t>
  </si>
  <si>
    <t>Other income</t>
  </si>
  <si>
    <t>Revenues</t>
  </si>
  <si>
    <t>Total revenues</t>
  </si>
  <si>
    <t xml:space="preserve">Expenses </t>
  </si>
  <si>
    <t>Employee benefits expenses</t>
  </si>
  <si>
    <t>Other expenses</t>
  </si>
  <si>
    <t xml:space="preserve">Total expenses </t>
  </si>
  <si>
    <t>Finance cost</t>
  </si>
  <si>
    <t>Profit (loss) before income tax</t>
  </si>
  <si>
    <t>Profit (loss) for the period</t>
  </si>
  <si>
    <t>(Unaudited but reviewed)</t>
  </si>
  <si>
    <t xml:space="preserve">   at fair value through other comprehensive income  </t>
  </si>
  <si>
    <t xml:space="preserve">Income tax relating to items that will not be reclassified </t>
  </si>
  <si>
    <t>Earnings per share</t>
  </si>
  <si>
    <t>Statements of cash flows</t>
  </si>
  <si>
    <t>Cash flows from operating activities</t>
  </si>
  <si>
    <t xml:space="preserve">   Depreciation and amortisation</t>
  </si>
  <si>
    <t>Premium on share capital</t>
  </si>
  <si>
    <t>Retained earnings (deficit)</t>
  </si>
  <si>
    <t xml:space="preserve">   Finance cost</t>
  </si>
  <si>
    <t xml:space="preserve">   Employee benefit expenses</t>
  </si>
  <si>
    <t>(Increase) decrease in operating assets</t>
  </si>
  <si>
    <t xml:space="preserve">   and liabilities</t>
  </si>
  <si>
    <t xml:space="preserve">   Investments designated at fair value through profit or loss</t>
  </si>
  <si>
    <t xml:space="preserve">   Trade and other current receivables</t>
  </si>
  <si>
    <t xml:space="preserve">   Other current assets</t>
  </si>
  <si>
    <t xml:space="preserve">   Securities business receivables</t>
  </si>
  <si>
    <t xml:space="preserve">   Other non-current assets</t>
  </si>
  <si>
    <t>Increase (decrease) in operating liabilities</t>
  </si>
  <si>
    <t xml:space="preserve">   Trade and other current payables</t>
  </si>
  <si>
    <t xml:space="preserve">   Other current liabilities</t>
  </si>
  <si>
    <t xml:space="preserve">   Other non-current liabilities</t>
  </si>
  <si>
    <t>Statements of cash flows (continued)</t>
  </si>
  <si>
    <t>Cash flows from investing activities</t>
  </si>
  <si>
    <t>Cash flows from financing activities</t>
  </si>
  <si>
    <t>Non-cash items</t>
  </si>
  <si>
    <t>Issued and</t>
  </si>
  <si>
    <t>paid-up</t>
  </si>
  <si>
    <t>share capital</t>
  </si>
  <si>
    <t>Unappropriated</t>
  </si>
  <si>
    <t>other comprehensive</t>
  </si>
  <si>
    <t xml:space="preserve"> income</t>
  </si>
  <si>
    <t xml:space="preserve">investments in equity </t>
  </si>
  <si>
    <t xml:space="preserve">instruments designated </t>
  </si>
  <si>
    <t>at fair value through</t>
  </si>
  <si>
    <t xml:space="preserve">Share of other </t>
  </si>
  <si>
    <t>comprehensive</t>
  </si>
  <si>
    <t xml:space="preserve">Difference arising </t>
  </si>
  <si>
    <t xml:space="preserve">on change of </t>
  </si>
  <si>
    <t xml:space="preserve">partial interest </t>
  </si>
  <si>
    <t>in a subsidiary</t>
  </si>
  <si>
    <t>Total</t>
  </si>
  <si>
    <t>equity</t>
  </si>
  <si>
    <t xml:space="preserve">shareholders’ </t>
  </si>
  <si>
    <t xml:space="preserve"> investments in equity</t>
  </si>
  <si>
    <t>comprehensive income</t>
  </si>
  <si>
    <t>Profit for the period</t>
  </si>
  <si>
    <t>Notes</t>
  </si>
  <si>
    <t>Unrealised gain on transfer of business to</t>
  </si>
  <si>
    <t>Other non-current liabilities</t>
  </si>
  <si>
    <t>Total comprehensive income (loss) for the period</t>
  </si>
  <si>
    <t>Supplementary disclosures of cash flows information</t>
  </si>
  <si>
    <t>Retained earnings</t>
  </si>
  <si>
    <t>statutory reserve</t>
  </si>
  <si>
    <t>Appropriated -</t>
  </si>
  <si>
    <t>Interest income</t>
  </si>
  <si>
    <t xml:space="preserve">   Appropriated -  </t>
  </si>
  <si>
    <t xml:space="preserve">   Cash received from interest</t>
  </si>
  <si>
    <t xml:space="preserve">   Cash paid for income tax</t>
  </si>
  <si>
    <t>XSpring Capital Public Company Limited and its subsidiaries</t>
  </si>
  <si>
    <t>Short-term loans to related parties</t>
  </si>
  <si>
    <t xml:space="preserve">   - net of income tax</t>
  </si>
  <si>
    <t>Securities business receivables - net</t>
  </si>
  <si>
    <t xml:space="preserve">   Reversal of impairment loss on assets</t>
  </si>
  <si>
    <t>Loss for the period</t>
  </si>
  <si>
    <t>instruments designated</t>
  </si>
  <si>
    <t xml:space="preserve">  at fair value through other</t>
  </si>
  <si>
    <t>Dividend income</t>
  </si>
  <si>
    <t>Premium on</t>
  </si>
  <si>
    <t xml:space="preserve">   Interest income</t>
  </si>
  <si>
    <t xml:space="preserve">   Dividend income</t>
  </si>
  <si>
    <t xml:space="preserve">   Employee benefit paid</t>
  </si>
  <si>
    <t>Short-term loans</t>
  </si>
  <si>
    <t>Leasehold improvements and equipment</t>
  </si>
  <si>
    <t xml:space="preserve">Intangible assets </t>
  </si>
  <si>
    <t>Other non-current assets</t>
  </si>
  <si>
    <t>Trade and other-current payables</t>
  </si>
  <si>
    <t>Current portion of lease liabilities</t>
  </si>
  <si>
    <t>Long-term borrowings</t>
  </si>
  <si>
    <t>Lease liabilities, net of current portion</t>
  </si>
  <si>
    <t xml:space="preserve">   Registered share capital</t>
  </si>
  <si>
    <t xml:space="preserve">      10,258,346,806 ordinary shares of Baht 0.50 each</t>
  </si>
  <si>
    <t xml:space="preserve">   Issued and paid-up share capital</t>
  </si>
  <si>
    <t xml:space="preserve">Difference arising on change of partial interest </t>
  </si>
  <si>
    <t xml:space="preserve">   in a subsidiary</t>
  </si>
  <si>
    <t>Balance as at 1 January 2022</t>
  </si>
  <si>
    <t>Profit or loss</t>
  </si>
  <si>
    <t xml:space="preserve">Other comprehensive income </t>
  </si>
  <si>
    <t>Other current financial assets</t>
  </si>
  <si>
    <t>Loans to the purchase of debtors and accrued</t>
  </si>
  <si>
    <t xml:space="preserve">   interest receivables - net</t>
  </si>
  <si>
    <t>Fees and services income</t>
  </si>
  <si>
    <t>Fees and services expenses</t>
  </si>
  <si>
    <t xml:space="preserve">Income tax - income </t>
  </si>
  <si>
    <t xml:space="preserve">   Loans to the purchase of debtors and accrued </t>
  </si>
  <si>
    <t xml:space="preserve">      interest receivables - net    </t>
  </si>
  <si>
    <t>Digital assets</t>
  </si>
  <si>
    <t xml:space="preserve">   Digital assets</t>
  </si>
  <si>
    <t>Statements of financial position</t>
  </si>
  <si>
    <t>Other non-current financial assets</t>
  </si>
  <si>
    <t>Statements of financial position (continued)</t>
  </si>
  <si>
    <t xml:space="preserve">   Unappropriated (deficit)</t>
  </si>
  <si>
    <t>Statements of comprehensive income</t>
  </si>
  <si>
    <t>Share of profit from investments in associates</t>
  </si>
  <si>
    <t>Statements of comprehensive income (continued)</t>
  </si>
  <si>
    <t xml:space="preserve">Statements of changes in shareholders' equity </t>
  </si>
  <si>
    <t>Statements of changes in shareholders' equity (continued)</t>
  </si>
  <si>
    <t>Profit (loss) from operating before income tax</t>
  </si>
  <si>
    <t xml:space="preserve">Adjustments to reconcile profit (loss) from operating before </t>
  </si>
  <si>
    <t xml:space="preserve">   Share of profit from investments in associates</t>
  </si>
  <si>
    <t xml:space="preserve">Loss from operating activities before changes in operating assets </t>
  </si>
  <si>
    <t xml:space="preserve">   at fair value through other comprehensive income</t>
  </si>
  <si>
    <t xml:space="preserve">Cash paid for investments designated </t>
  </si>
  <si>
    <t>Cash paid for purchase other non-current financial assets</t>
  </si>
  <si>
    <t>Cash paid for investments in associates</t>
  </si>
  <si>
    <t>Cash received from disposal of equipment</t>
  </si>
  <si>
    <t>Cash paid for purchase of equipment</t>
  </si>
  <si>
    <t>Cash paid for purchase of intangible assets</t>
  </si>
  <si>
    <t xml:space="preserve">Short-term loans </t>
  </si>
  <si>
    <t>Cash received from interest and dividend from investments</t>
  </si>
  <si>
    <t xml:space="preserve">   in securities</t>
  </si>
  <si>
    <t>Cash received from dividend from investments in associates</t>
  </si>
  <si>
    <t>Cash received from increase share capital</t>
  </si>
  <si>
    <t>Cash paid for liabilities under lease agreements</t>
  </si>
  <si>
    <t xml:space="preserve">   through other comprehensive income - net of income tax</t>
  </si>
  <si>
    <t>Increase in assets from leases</t>
  </si>
  <si>
    <t xml:space="preserve">         of Baht 0.50 each)</t>
  </si>
  <si>
    <t>Investments in subsidiaries and associates</t>
  </si>
  <si>
    <t>Long-term loans to related parties</t>
  </si>
  <si>
    <t>Restricted bank deposits</t>
  </si>
  <si>
    <t xml:space="preserve">   Cash received from income tax</t>
  </si>
  <si>
    <t>31 December 2022</t>
  </si>
  <si>
    <t>Balance as at 1 January 2023</t>
  </si>
  <si>
    <t xml:space="preserve">      (31 December 2022: 9,361,348,583 ordinary shares </t>
  </si>
  <si>
    <t>Increase share capital (Note 10)</t>
  </si>
  <si>
    <t>Losses on</t>
  </si>
  <si>
    <t xml:space="preserve">investments in debt </t>
  </si>
  <si>
    <t xml:space="preserve"> investments in debt</t>
  </si>
  <si>
    <t xml:space="preserve"> loss of an </t>
  </si>
  <si>
    <t xml:space="preserve">Other components of shareholders' equity </t>
  </si>
  <si>
    <t>Reversal of impairment loss on assets</t>
  </si>
  <si>
    <t>(deficit)</t>
  </si>
  <si>
    <t>Increase share capital</t>
  </si>
  <si>
    <t>As at 30 June 2023</t>
  </si>
  <si>
    <t>30 June 2023</t>
  </si>
  <si>
    <t>Gains (losses) on investments</t>
  </si>
  <si>
    <t>Impairment loss on investments in subsidiaries</t>
  </si>
  <si>
    <t>Income tax - income (expense)</t>
  </si>
  <si>
    <t xml:space="preserve">Other comprehensive income not be reclassified </t>
  </si>
  <si>
    <t xml:space="preserve">   to profit or loss in subsequent periods:</t>
  </si>
  <si>
    <t xml:space="preserve">Share of other comprehensive income (loss) from </t>
  </si>
  <si>
    <t xml:space="preserve">   investments in associates </t>
  </si>
  <si>
    <t xml:space="preserve">   to profit or loss in subsequent periods</t>
  </si>
  <si>
    <t xml:space="preserve">Other comprehensive income to be reclassified  </t>
  </si>
  <si>
    <t>Other comprehensive income (loss) for the period</t>
  </si>
  <si>
    <t>Operating profit (loss)</t>
  </si>
  <si>
    <t xml:space="preserve">Gain on investments in equity instruments designated </t>
  </si>
  <si>
    <t>Other comprehensive income for the period</t>
  </si>
  <si>
    <t>For the three-month period ended 30 June 2023</t>
  </si>
  <si>
    <t>For the six-month period ended 30 June 2023</t>
  </si>
  <si>
    <t>Balance as at 30 June 2022</t>
  </si>
  <si>
    <t>Balance as at 30 June 2023</t>
  </si>
  <si>
    <t xml:space="preserve">   income tax to net cash provided by (paid from) operating activities</t>
  </si>
  <si>
    <t xml:space="preserve">   Loss (gain) on disposal and write-off of equipment</t>
  </si>
  <si>
    <t>Cash received for operating activities</t>
  </si>
  <si>
    <t>Net cash flow from operating activities</t>
  </si>
  <si>
    <t xml:space="preserve">Cash received from investments designated </t>
  </si>
  <si>
    <t>Cash and cash equivalents at beginning of period</t>
  </si>
  <si>
    <t>Increase in dividend receivables</t>
  </si>
  <si>
    <t>Transfer intangible assets</t>
  </si>
  <si>
    <t>Gains (losses) on</t>
  </si>
  <si>
    <t>Total comprehensive income for the period</t>
  </si>
  <si>
    <t>-</t>
  </si>
  <si>
    <t xml:space="preserve">   Restricted bank deposits</t>
  </si>
  <si>
    <t xml:space="preserve">   Assets held for sale</t>
  </si>
  <si>
    <t>Cash paid for investments in subsidiaries</t>
  </si>
  <si>
    <t xml:space="preserve">   Unrealised loss on revaluation of financial assets</t>
  </si>
  <si>
    <t xml:space="preserve">   Impairment loss on investments in subsidiaries </t>
  </si>
  <si>
    <t>Net cash flow used in investing activities</t>
  </si>
  <si>
    <t>Net cash flow from financing activities</t>
  </si>
  <si>
    <t>Net increase (decrease) in cash and cash equivalents</t>
  </si>
  <si>
    <t xml:space="preserve">Cash and cash equivalents at end of period </t>
  </si>
  <si>
    <t xml:space="preserve">Gain on revaluation of investment measured at fair value  </t>
  </si>
  <si>
    <t>Trade payables from loan purchasement of a subsidiary</t>
  </si>
  <si>
    <t xml:space="preserve">      9,377,555,544 ordinary shares of Baht 0.50 each</t>
  </si>
  <si>
    <t>Expected credit loss (reversal)</t>
  </si>
  <si>
    <t xml:space="preserve">   Expected credit loss (reversal)</t>
  </si>
  <si>
    <t xml:space="preserve">   Unrealised loss (gain) on revaluation of digital assets</t>
  </si>
  <si>
    <t xml:space="preserve">   Gain on exchange</t>
  </si>
  <si>
    <t xml:space="preserve">   Gain on write-off of right-of-use assets</t>
  </si>
  <si>
    <t xml:space="preserve">Share of other comprehensive loss from </t>
  </si>
  <si>
    <t>Basic earnings (loss) per share</t>
  </si>
  <si>
    <t>Diluted earnings (loss) per share</t>
  </si>
  <si>
    <t>Decrease in trade payables from payment investments</t>
  </si>
  <si>
    <t xml:space="preserve">   Appropriated - statutory reserve </t>
  </si>
  <si>
    <t xml:space="preserve">Losses on investments in debt securities designated to be measured </t>
  </si>
  <si>
    <t>associated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</si>
</sst>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_);[Red]\(#,##0.0\)"/>
    <numFmt numFmtId="167" formatCode="0.0%"/>
    <numFmt numFmtId="168" formatCode="_(* #,##0_);_(* \(#,##0\);_(* &quot;-&quot;??_);_(@_)"/>
    <numFmt numFmtId="169" formatCode="_(* #,##0.00_);_(* \(#,##0.00\);_(* &quot;-&quot;_);_(@_)"/>
    <numFmt numFmtId="170" formatCode="_-* #,##0.00\ _D_M_-;\-* #,##0.00\ _D_M_-;_-* &quot;-&quot;??\ _D_M_-;_-@_-"/>
    <numFmt numFmtId="171" formatCode="_(* #,##0_);_(* \(#,##0\);_(* &quot;-&quot;????_);_(@_)"/>
    <numFmt numFmtId="172" formatCode="#,##0;\(#,##0\)"/>
    <numFmt numFmtId="173" formatCode="_(* #,##0.000_);_(* \(#,##0.000\);_(* &quot;-&quot;_);_(@_)"/>
    <numFmt numFmtId="174" formatCode="&quot;ผ&quot;#,##0.00_);[Red]\(&quot;ผ&quot;#,##0.00\)"/>
  </numFmts>
  <fonts count="52">
    <font>
      <sz val="10"/>
      <name val="ApFont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pFont"/>
    </font>
    <font>
      <sz val="12"/>
      <name val="Times New Roman"/>
      <family val="1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8"/>
      <name val="ApFont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0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  <family val="2"/>
    </font>
    <font>
      <sz val="14"/>
      <name val="Angsana New"/>
      <family val="1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sz val="12"/>
      <name val="EucrosiaUPC"/>
      <family val="1"/>
      <charset val="222"/>
    </font>
    <font>
      <sz val="12"/>
      <name val="CordiaUPC"/>
      <family val="2"/>
      <charset val="222"/>
    </font>
    <font>
      <sz val="11"/>
      <color theme="1"/>
      <name val="Calibri"/>
      <family val="2"/>
      <scheme val="minor"/>
    </font>
    <font>
      <sz val="12"/>
      <name val="EucrosiaUPC"/>
      <family val="1"/>
    </font>
    <font>
      <sz val="11"/>
      <color theme="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3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4" borderId="0" applyNumberFormat="0" applyBorder="0" applyAlignment="0" applyProtection="0"/>
    <xf numFmtId="0" fontId="11" fillId="13" borderId="0" applyNumberFormat="0" applyBorder="0" applyAlignment="0" applyProtection="0"/>
    <xf numFmtId="0" fontId="11" fillId="12" borderId="0" applyNumberFormat="0" applyBorder="0" applyAlignment="0" applyProtection="0"/>
    <xf numFmtId="0" fontId="11" fillId="5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1" fillId="17" borderId="0" applyNumberFormat="0" applyBorder="0" applyAlignment="0" applyProtection="0"/>
    <xf numFmtId="0" fontId="11" fillId="4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21" borderId="0" applyNumberFormat="0" applyBorder="0" applyAlignment="0" applyProtection="0"/>
    <xf numFmtId="0" fontId="11" fillId="13" borderId="0" applyNumberFormat="0" applyBorder="0" applyAlignment="0" applyProtection="0"/>
    <xf numFmtId="0" fontId="11" fillId="22" borderId="0" applyNumberFormat="0" applyBorder="0" applyAlignment="0" applyProtection="0"/>
    <xf numFmtId="0" fontId="11" fillId="16" borderId="0" applyNumberFormat="0" applyBorder="0" applyAlignment="0" applyProtection="0"/>
    <xf numFmtId="0" fontId="11" fillId="2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3" fillId="24" borderId="1" applyNumberFormat="0" applyAlignment="0" applyProtection="0"/>
    <xf numFmtId="0" fontId="23" fillId="25" borderId="1" applyNumberFormat="0" applyAlignment="0" applyProtection="0"/>
    <xf numFmtId="0" fontId="14" fillId="26" borderId="2" applyNumberFormat="0" applyAlignment="0" applyProtection="0"/>
    <xf numFmtId="43" fontId="8" fillId="0" borderId="0" applyFont="0" applyFill="0" applyBorder="0" applyAlignment="0" applyProtection="0"/>
    <xf numFmtId="165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43" fontId="3" fillId="0" borderId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38" fontId="5" fillId="27" borderId="0" applyNumberFormat="0" applyBorder="0" applyAlignment="0" applyProtection="0"/>
    <xf numFmtId="0" fontId="25" fillId="0" borderId="4" applyNumberFormat="0" applyFill="0" applyAlignment="0" applyProtection="0"/>
    <xf numFmtId="0" fontId="32" fillId="0" borderId="3" applyNumberFormat="0" applyFill="0" applyAlignment="0" applyProtection="0"/>
    <xf numFmtId="0" fontId="26" fillId="0" borderId="6" applyNumberFormat="0" applyFill="0" applyAlignment="0" applyProtection="0"/>
    <xf numFmtId="0" fontId="33" fillId="0" borderId="5" applyNumberFormat="0" applyFill="0" applyAlignment="0" applyProtection="0"/>
    <xf numFmtId="0" fontId="27" fillId="0" borderId="8" applyNumberFormat="0" applyFill="0" applyAlignment="0" applyProtection="0"/>
    <xf numFmtId="0" fontId="34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0" fontId="5" fillId="28" borderId="9" applyNumberFormat="0" applyBorder="0" applyAlignment="0" applyProtection="0"/>
    <xf numFmtId="0" fontId="21" fillId="8" borderId="1" applyNumberFormat="0" applyAlignment="0" applyProtection="0"/>
    <xf numFmtId="0" fontId="21" fillId="11" borderId="1" applyNumberFormat="0" applyAlignment="0" applyProtection="0"/>
    <xf numFmtId="0" fontId="1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11" borderId="0" applyNumberFormat="0" applyBorder="0" applyAlignment="0" applyProtection="0"/>
    <xf numFmtId="0" fontId="18" fillId="11" borderId="0" applyNumberFormat="0" applyBorder="0" applyAlignment="0" applyProtection="0"/>
    <xf numFmtId="37" fontId="6" fillId="0" borderId="0"/>
    <xf numFmtId="0" fontId="7" fillId="0" borderId="0"/>
    <xf numFmtId="0" fontId="7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0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7" fillId="0" borderId="0"/>
    <xf numFmtId="0" fontId="45" fillId="0" borderId="0"/>
    <xf numFmtId="0" fontId="2" fillId="0" borderId="0"/>
    <xf numFmtId="0" fontId="39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8" fillId="0" borderId="0"/>
    <xf numFmtId="0" fontId="3" fillId="6" borderId="12" applyNumberFormat="0" applyFont="0" applyAlignment="0" applyProtection="0"/>
    <xf numFmtId="0" fontId="8" fillId="6" borderId="12" applyNumberFormat="0" applyFont="0" applyAlignment="0" applyProtection="0"/>
    <xf numFmtId="0" fontId="22" fillId="25" borderId="13" applyNumberFormat="0" applyAlignment="0" applyProtection="0"/>
    <xf numFmtId="0" fontId="22" fillId="24" borderId="13" applyNumberFormat="0" applyAlignment="0" applyProtection="0"/>
    <xf numFmtId="10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37" fontId="9" fillId="0" borderId="0"/>
    <xf numFmtId="1" fontId="3" fillId="0" borderId="14" applyNumberFormat="0" applyFill="0" applyAlignment="0" applyProtection="0">
      <alignment horizontal="center" vertical="center"/>
    </xf>
    <xf numFmtId="0" fontId="3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19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0" fillId="0" borderId="0"/>
    <xf numFmtId="0" fontId="1" fillId="0" borderId="0"/>
    <xf numFmtId="0" fontId="8" fillId="0" borderId="0"/>
    <xf numFmtId="0" fontId="8" fillId="0" borderId="0"/>
    <xf numFmtId="4" fontId="8" fillId="0" borderId="0" applyFont="0" applyFill="0" applyBorder="0" applyAlignment="0" applyProtection="0"/>
    <xf numFmtId="0" fontId="45" fillId="0" borderId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0" fontId="47" fillId="0" borderId="0" applyFont="0" applyFill="0" applyBorder="0" applyAlignment="0" applyProtection="0"/>
    <xf numFmtId="174" fontId="8" fillId="0" borderId="0" applyFont="0" applyFill="0" applyBorder="0" applyAlignment="0" applyProtection="0"/>
    <xf numFmtId="1" fontId="48" fillId="0" borderId="0" applyFont="0" applyFill="0" applyBorder="0" applyAlignment="0" applyProtection="0"/>
    <xf numFmtId="0" fontId="37" fillId="0" borderId="0"/>
    <xf numFmtId="0" fontId="45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51" fillId="0" borderId="0"/>
    <xf numFmtId="0" fontId="37" fillId="0" borderId="0"/>
    <xf numFmtId="0" fontId="45" fillId="0" borderId="0"/>
    <xf numFmtId="0" fontId="37" fillId="0" borderId="0"/>
    <xf numFmtId="0" fontId="1" fillId="0" borderId="0"/>
    <xf numFmtId="9" fontId="8" fillId="0" borderId="0" applyFont="0" applyFill="0" applyBorder="0" applyAlignment="0" applyProtection="0"/>
    <xf numFmtId="9" fontId="37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</cellStyleXfs>
  <cellXfs count="96">
    <xf numFmtId="0" fontId="0" fillId="0" borderId="0" xfId="0"/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38" fontId="42" fillId="0" borderId="0" xfId="0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164" fontId="42" fillId="0" borderId="0" xfId="0" applyNumberFormat="1" applyFont="1" applyAlignment="1">
      <alignment horizontal="right" vertical="center"/>
    </xf>
    <xf numFmtId="38" fontId="41" fillId="0" borderId="0" xfId="0" applyNumberFormat="1" applyFont="1" applyAlignment="1">
      <alignment horizontal="left" vertical="center"/>
    </xf>
    <xf numFmtId="43" fontId="44" fillId="0" borderId="0" xfId="53" applyFont="1" applyFill="1" applyBorder="1" applyAlignment="1">
      <alignment vertical="center"/>
    </xf>
    <xf numFmtId="38" fontId="42" fillId="0" borderId="0" xfId="0" applyNumberFormat="1" applyFont="1" applyAlignment="1">
      <alignment horizontal="right" vertical="center"/>
    </xf>
    <xf numFmtId="0" fontId="42" fillId="0" borderId="0" xfId="174" applyFont="1" applyAlignment="1">
      <alignment horizontal="center" vertical="center"/>
    </xf>
    <xf numFmtId="172" fontId="42" fillId="0" borderId="0" xfId="174" applyNumberFormat="1" applyFont="1" applyAlignment="1">
      <alignment vertical="center"/>
    </xf>
    <xf numFmtId="0" fontId="42" fillId="0" borderId="17" xfId="174" applyFont="1" applyBorder="1" applyAlignment="1">
      <alignment horizontal="center" vertical="center"/>
    </xf>
    <xf numFmtId="0" fontId="41" fillId="0" borderId="0" xfId="174" applyFont="1" applyAlignment="1">
      <alignment horizontal="left" vertical="center"/>
    </xf>
    <xf numFmtId="0" fontId="42" fillId="0" borderId="0" xfId="174" applyFont="1" applyAlignment="1">
      <alignment horizontal="left" vertical="center"/>
    </xf>
    <xf numFmtId="0" fontId="41" fillId="0" borderId="0" xfId="174" applyFont="1" applyAlignment="1">
      <alignment vertical="center"/>
    </xf>
    <xf numFmtId="164" fontId="42" fillId="0" borderId="18" xfId="0" applyNumberFormat="1" applyFont="1" applyBorder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164" fontId="41" fillId="0" borderId="0" xfId="0" applyNumberFormat="1" applyFont="1" applyAlignment="1">
      <alignment horizontal="center" vertical="center"/>
    </xf>
    <xf numFmtId="164" fontId="42" fillId="0" borderId="0" xfId="175" applyNumberFormat="1" applyFont="1" applyAlignment="1">
      <alignment horizontal="center" vertical="center"/>
    </xf>
    <xf numFmtId="164" fontId="42" fillId="0" borderId="18" xfId="175" applyNumberFormat="1" applyFont="1" applyBorder="1" applyAlignment="1">
      <alignment horizontal="center" vertical="center"/>
    </xf>
    <xf numFmtId="164" fontId="42" fillId="0" borderId="19" xfId="0" applyNumberFormat="1" applyFont="1" applyBorder="1" applyAlignment="1">
      <alignment horizontal="center" vertical="center"/>
    </xf>
    <xf numFmtId="164" fontId="42" fillId="0" borderId="19" xfId="175" applyNumberFormat="1" applyFont="1" applyBorder="1" applyAlignment="1">
      <alignment horizontal="center" vertical="center"/>
    </xf>
    <xf numFmtId="164" fontId="42" fillId="0" borderId="0" xfId="0" applyNumberFormat="1" applyFont="1" applyAlignment="1">
      <alignment vertical="center"/>
    </xf>
    <xf numFmtId="168" fontId="42" fillId="0" borderId="0" xfId="0" applyNumberFormat="1" applyFont="1" applyAlignment="1">
      <alignment horizontal="center" vertical="center"/>
    </xf>
    <xf numFmtId="164" fontId="42" fillId="0" borderId="20" xfId="0" applyNumberFormat="1" applyFont="1" applyBorder="1" applyAlignment="1">
      <alignment horizontal="center" vertical="center"/>
    </xf>
    <xf numFmtId="0" fontId="42" fillId="0" borderId="0" xfId="159" applyFont="1" applyAlignment="1">
      <alignment horizontal="left" vertical="center"/>
    </xf>
    <xf numFmtId="164" fontId="42" fillId="0" borderId="20" xfId="0" applyNumberFormat="1" applyFont="1" applyBorder="1" applyAlignment="1">
      <alignment horizontal="right" vertical="center"/>
    </xf>
    <xf numFmtId="172" fontId="42" fillId="0" borderId="21" xfId="174" applyNumberFormat="1" applyFont="1" applyBorder="1" applyAlignment="1">
      <alignment horizontal="left" vertical="center"/>
    </xf>
    <xf numFmtId="43" fontId="42" fillId="0" borderId="0" xfId="53" applyFont="1" applyFill="1" applyAlignment="1">
      <alignment vertical="center"/>
    </xf>
    <xf numFmtId="164" fontId="42" fillId="0" borderId="22" xfId="123" applyNumberFormat="1" applyFont="1" applyBorder="1" applyAlignment="1">
      <alignment horizontal="center" vertical="center"/>
    </xf>
    <xf numFmtId="168" fontId="41" fillId="0" borderId="0" xfId="0" applyNumberFormat="1" applyFont="1" applyAlignment="1">
      <alignment horizontal="center" vertical="center"/>
    </xf>
    <xf numFmtId="168" fontId="42" fillId="0" borderId="0" xfId="0" applyNumberFormat="1" applyFont="1" applyAlignment="1">
      <alignment vertical="center"/>
    </xf>
    <xf numFmtId="0" fontId="42" fillId="0" borderId="0" xfId="174" applyFont="1" applyAlignment="1">
      <alignment vertical="center" wrapText="1"/>
    </xf>
    <xf numFmtId="0" fontId="42" fillId="0" borderId="0" xfId="174" applyFont="1" applyAlignment="1">
      <alignment vertical="center"/>
    </xf>
    <xf numFmtId="0" fontId="42" fillId="0" borderId="0" xfId="161" applyFont="1" applyAlignment="1">
      <alignment vertical="center"/>
    </xf>
    <xf numFmtId="164" fontId="42" fillId="0" borderId="0" xfId="53" applyNumberFormat="1" applyFont="1" applyFill="1" applyAlignment="1">
      <alignment vertical="center"/>
    </xf>
    <xf numFmtId="164" fontId="42" fillId="0" borderId="0" xfId="58" applyNumberFormat="1" applyFont="1" applyFill="1" applyAlignment="1">
      <alignment horizontal="right" vertical="center"/>
    </xf>
    <xf numFmtId="164" fontId="42" fillId="0" borderId="0" xfId="53" applyNumberFormat="1" applyFont="1" applyFill="1" applyAlignment="1">
      <alignment horizontal="right" vertical="center"/>
    </xf>
    <xf numFmtId="168" fontId="46" fillId="0" borderId="0" xfId="0" applyNumberFormat="1" applyFont="1" applyAlignment="1">
      <alignment vertical="center"/>
    </xf>
    <xf numFmtId="0" fontId="42" fillId="0" borderId="0" xfId="0" applyFont="1" applyAlignment="1">
      <alignment horizontal="right" vertical="center"/>
    </xf>
    <xf numFmtId="37" fontId="41" fillId="0" borderId="0" xfId="0" applyNumberFormat="1" applyFont="1" applyAlignment="1">
      <alignment horizontal="left" vertical="center"/>
    </xf>
    <xf numFmtId="0" fontId="42" fillId="0" borderId="17" xfId="0" applyFont="1" applyBorder="1" applyAlignment="1">
      <alignment horizontal="center" vertical="center"/>
    </xf>
    <xf numFmtId="38" fontId="43" fillId="0" borderId="0" xfId="0" applyNumberFormat="1" applyFont="1" applyAlignment="1">
      <alignment horizontal="center" vertical="center"/>
    </xf>
    <xf numFmtId="49" fontId="42" fillId="0" borderId="17" xfId="0" applyNumberFormat="1" applyFont="1" applyBorder="1" applyAlignment="1">
      <alignment horizontal="center" vertical="center"/>
    </xf>
    <xf numFmtId="49" fontId="43" fillId="0" borderId="0" xfId="0" applyNumberFormat="1" applyFont="1" applyAlignment="1">
      <alignment horizontal="center" vertical="center"/>
    </xf>
    <xf numFmtId="15" fontId="42" fillId="0" borderId="0" xfId="0" applyNumberFormat="1" applyFont="1" applyAlignment="1">
      <alignment horizontal="center" vertical="center"/>
    </xf>
    <xf numFmtId="38" fontId="44" fillId="0" borderId="0" xfId="0" applyNumberFormat="1" applyFont="1" applyAlignment="1">
      <alignment horizontal="center" vertical="center"/>
    </xf>
    <xf numFmtId="37" fontId="42" fillId="0" borderId="0" xfId="0" applyNumberFormat="1" applyFont="1" applyAlignment="1">
      <alignment vertical="center"/>
    </xf>
    <xf numFmtId="38" fontId="44" fillId="0" borderId="0" xfId="0" applyNumberFormat="1" applyFont="1" applyAlignment="1">
      <alignment vertical="center"/>
    </xf>
    <xf numFmtId="40" fontId="44" fillId="0" borderId="0" xfId="0" applyNumberFormat="1" applyFont="1" applyAlignment="1">
      <alignment horizontal="center" vertical="center"/>
    </xf>
    <xf numFmtId="164" fontId="42" fillId="0" borderId="22" xfId="0" applyNumberFormat="1" applyFont="1" applyBorder="1" applyAlignment="1">
      <alignment horizontal="right" vertical="center"/>
    </xf>
    <xf numFmtId="166" fontId="44" fillId="0" borderId="0" xfId="0" applyNumberFormat="1" applyFont="1" applyAlignment="1">
      <alignment horizontal="center" vertical="center"/>
    </xf>
    <xf numFmtId="164" fontId="42" fillId="0" borderId="22" xfId="0" applyNumberFormat="1" applyFont="1" applyBorder="1" applyAlignment="1">
      <alignment horizontal="center" vertical="center"/>
    </xf>
    <xf numFmtId="164" fontId="42" fillId="0" borderId="23" xfId="0" applyNumberFormat="1" applyFont="1" applyBorder="1" applyAlignment="1">
      <alignment horizontal="center" vertical="center"/>
    </xf>
    <xf numFmtId="164" fontId="42" fillId="0" borderId="17" xfId="0" applyNumberFormat="1" applyFont="1" applyBorder="1" applyAlignment="1">
      <alignment horizontal="right" vertical="center"/>
    </xf>
    <xf numFmtId="0" fontId="41" fillId="0" borderId="0" xfId="0" applyFont="1" applyAlignment="1">
      <alignment horizontal="left" vertical="center"/>
    </xf>
    <xf numFmtId="164" fontId="44" fillId="0" borderId="0" xfId="0" applyNumberFormat="1" applyFont="1" applyAlignment="1">
      <alignment horizontal="right" vertical="center"/>
    </xf>
    <xf numFmtId="0" fontId="42" fillId="0" borderId="0" xfId="0" applyFont="1" applyAlignment="1">
      <alignment horizontal="left" vertical="center"/>
    </xf>
    <xf numFmtId="40" fontId="42" fillId="0" borderId="0" xfId="0" applyNumberFormat="1" applyFont="1" applyAlignment="1">
      <alignment horizontal="center" vertical="center"/>
    </xf>
    <xf numFmtId="40" fontId="42" fillId="0" borderId="0" xfId="0" applyNumberFormat="1" applyFont="1" applyAlignment="1">
      <alignment vertical="center"/>
    </xf>
    <xf numFmtId="164" fontId="42" fillId="0" borderId="23" xfId="0" applyNumberFormat="1" applyFont="1" applyBorder="1" applyAlignment="1">
      <alignment horizontal="right" vertical="center"/>
    </xf>
    <xf numFmtId="37" fontId="42" fillId="0" borderId="0" xfId="0" applyNumberFormat="1" applyFont="1" applyAlignment="1">
      <alignment horizontal="center" vertical="center"/>
    </xf>
    <xf numFmtId="0" fontId="42" fillId="0" borderId="22" xfId="0" applyFont="1" applyBorder="1" applyAlignment="1">
      <alignment horizontal="center" vertical="center"/>
    </xf>
    <xf numFmtId="38" fontId="41" fillId="0" borderId="0" xfId="0" applyNumberFormat="1" applyFont="1" applyAlignment="1">
      <alignment vertical="center"/>
    </xf>
    <xf numFmtId="0" fontId="41" fillId="0" borderId="0" xfId="121" applyFont="1" applyAlignment="1">
      <alignment vertical="center"/>
    </xf>
    <xf numFmtId="164" fontId="42" fillId="0" borderId="0" xfId="175" applyNumberFormat="1" applyFont="1" applyAlignment="1">
      <alignment vertical="center"/>
    </xf>
    <xf numFmtId="164" fontId="42" fillId="0" borderId="17" xfId="175" applyNumberFormat="1" applyFont="1" applyBorder="1" applyAlignment="1">
      <alignment vertical="center"/>
    </xf>
    <xf numFmtId="164" fontId="42" fillId="0" borderId="17" xfId="175" applyNumberFormat="1" applyFont="1" applyBorder="1" applyAlignment="1">
      <alignment horizontal="center" vertical="center"/>
    </xf>
    <xf numFmtId="0" fontId="42" fillId="0" borderId="0" xfId="123" applyFont="1" applyAlignment="1">
      <alignment vertical="center"/>
    </xf>
    <xf numFmtId="0" fontId="41" fillId="0" borderId="0" xfId="123" applyFont="1" applyAlignment="1">
      <alignment vertical="center"/>
    </xf>
    <xf numFmtId="0" fontId="42" fillId="0" borderId="0" xfId="121" applyFont="1" applyAlignment="1">
      <alignment vertical="center"/>
    </xf>
    <xf numFmtId="38" fontId="42" fillId="0" borderId="0" xfId="200" applyNumberFormat="1" applyFont="1" applyAlignment="1">
      <alignment vertical="center"/>
    </xf>
    <xf numFmtId="38" fontId="42" fillId="0" borderId="0" xfId="200" applyNumberFormat="1" applyFont="1" applyAlignment="1">
      <alignment horizontal="left" vertical="center"/>
    </xf>
    <xf numFmtId="164" fontId="42" fillId="0" borderId="23" xfId="175" applyNumberFormat="1" applyFont="1" applyBorder="1" applyAlignment="1">
      <alignment horizontal="center" vertical="center"/>
    </xf>
    <xf numFmtId="0" fontId="41" fillId="0" borderId="0" xfId="121" applyFont="1" applyAlignment="1">
      <alignment horizontal="left" vertical="center" wrapText="1"/>
    </xf>
    <xf numFmtId="173" fontId="42" fillId="0" borderId="0" xfId="175" applyNumberFormat="1" applyFont="1" applyAlignment="1">
      <alignment horizontal="center" vertical="center"/>
    </xf>
    <xf numFmtId="0" fontId="41" fillId="0" borderId="0" xfId="0" applyFont="1"/>
    <xf numFmtId="37" fontId="42" fillId="0" borderId="0" xfId="0" applyNumberFormat="1" applyFont="1" applyAlignment="1">
      <alignment horizontal="right" vertical="center"/>
    </xf>
    <xf numFmtId="0" fontId="42" fillId="0" borderId="0" xfId="123" applyFont="1" applyAlignment="1">
      <alignment horizontal="left" vertical="center"/>
    </xf>
    <xf numFmtId="164" fontId="42" fillId="0" borderId="17" xfId="0" applyNumberFormat="1" applyFont="1" applyBorder="1" applyAlignment="1">
      <alignment vertical="center"/>
    </xf>
    <xf numFmtId="164" fontId="42" fillId="0" borderId="0" xfId="0" applyNumberFormat="1" applyFont="1" applyAlignment="1">
      <alignment horizontal="center" vertical="center" wrapText="1"/>
    </xf>
    <xf numFmtId="169" fontId="42" fillId="0" borderId="0" xfId="0" applyNumberFormat="1" applyFont="1" applyAlignment="1">
      <alignment horizontal="center" vertical="center"/>
    </xf>
    <xf numFmtId="0" fontId="41" fillId="0" borderId="0" xfId="123" applyFont="1" applyAlignment="1">
      <alignment horizontal="center" vertical="center"/>
    </xf>
    <xf numFmtId="38" fontId="42" fillId="0" borderId="0" xfId="199" applyNumberFormat="1" applyFont="1" applyAlignment="1">
      <alignment vertical="center"/>
    </xf>
    <xf numFmtId="38" fontId="42" fillId="0" borderId="0" xfId="0" applyNumberFormat="1" applyFont="1" applyAlignment="1">
      <alignment horizontal="center" vertical="center"/>
    </xf>
    <xf numFmtId="172" fontId="42" fillId="0" borderId="0" xfId="174" applyNumberFormat="1" applyFont="1" applyAlignment="1">
      <alignment horizontal="center" vertical="center"/>
    </xf>
    <xf numFmtId="172" fontId="42" fillId="0" borderId="17" xfId="174" applyNumberFormat="1" applyFont="1" applyBorder="1" applyAlignment="1">
      <alignment horizontal="center" vertical="center"/>
    </xf>
    <xf numFmtId="43" fontId="42" fillId="0" borderId="0" xfId="53" applyFont="1" applyFill="1" applyBorder="1" applyAlignment="1">
      <alignment vertical="center"/>
    </xf>
    <xf numFmtId="38" fontId="42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right" vertical="center"/>
    </xf>
    <xf numFmtId="37" fontId="42" fillId="0" borderId="17" xfId="0" applyNumberFormat="1" applyFont="1" applyBorder="1" applyAlignment="1">
      <alignment horizontal="center" vertical="center"/>
    </xf>
    <xf numFmtId="172" fontId="42" fillId="0" borderId="0" xfId="174" applyNumberFormat="1" applyFont="1" applyAlignment="1">
      <alignment horizontal="center" vertical="center"/>
    </xf>
    <xf numFmtId="168" fontId="42" fillId="0" borderId="17" xfId="0" applyNumberFormat="1" applyFont="1" applyBorder="1" applyAlignment="1">
      <alignment horizontal="center" vertical="center"/>
    </xf>
    <xf numFmtId="172" fontId="42" fillId="0" borderId="17" xfId="174" applyNumberFormat="1" applyFont="1" applyBorder="1" applyAlignment="1">
      <alignment horizontal="center" vertical="center"/>
    </xf>
    <xf numFmtId="172" fontId="42" fillId="0" borderId="22" xfId="174" applyNumberFormat="1" applyFont="1" applyBorder="1" applyAlignment="1">
      <alignment horizontal="center" vertical="center"/>
    </xf>
    <xf numFmtId="0" fontId="42" fillId="0" borderId="22" xfId="174" applyFont="1" applyBorder="1" applyAlignment="1">
      <alignment horizontal="center" vertical="center"/>
    </xf>
  </cellXfs>
  <cellStyles count="231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6" xfId="46" builtinId="49" customBuiltin="1"/>
    <cellStyle name="Accent6 2" xfId="47" xr:uid="{00000000-0005-0000-0000-00002E000000}"/>
    <cellStyle name="Bad" xfId="48" builtinId="27" customBuiltin="1"/>
    <cellStyle name="Bad 2" xfId="49" xr:uid="{00000000-0005-0000-0000-000030000000}"/>
    <cellStyle name="Calculation" xfId="50" builtinId="22" customBuiltin="1"/>
    <cellStyle name="Calculation 2" xfId="51" xr:uid="{00000000-0005-0000-0000-000032000000}"/>
    <cellStyle name="Check Cell 2" xfId="52" xr:uid="{00000000-0005-0000-0000-000033000000}"/>
    <cellStyle name="Comma" xfId="53" builtinId="3"/>
    <cellStyle name="Comma 10" xfId="54" xr:uid="{00000000-0005-0000-0000-000035000000}"/>
    <cellStyle name="Comma 10 2" xfId="55" xr:uid="{00000000-0005-0000-0000-000036000000}"/>
    <cellStyle name="Comma 12" xfId="56" xr:uid="{00000000-0005-0000-0000-000037000000}"/>
    <cellStyle name="Comma 12 2" xfId="225" xr:uid="{4F8A287A-57FA-4ADD-ABEE-92705203A78E}"/>
    <cellStyle name="Comma 12 3" xfId="203" xr:uid="{A3AE139D-A6D2-42AB-835F-07C8D5D089D7}"/>
    <cellStyle name="Comma 2" xfId="57" xr:uid="{00000000-0005-0000-0000-000038000000}"/>
    <cellStyle name="Comma 2 2" xfId="58" xr:uid="{00000000-0005-0000-0000-000039000000}"/>
    <cellStyle name="Comma 2 2 2" xfId="59" xr:uid="{00000000-0005-0000-0000-00003A000000}"/>
    <cellStyle name="Comma 2 2 2 2" xfId="60" xr:uid="{00000000-0005-0000-0000-00003B000000}"/>
    <cellStyle name="Comma 2 2 3" xfId="201" xr:uid="{6F347125-DC89-4DC2-8385-A608D25FB17C}"/>
    <cellStyle name="Comma 2 3" xfId="61" xr:uid="{00000000-0005-0000-0000-00003C000000}"/>
    <cellStyle name="Comma 2 3 2" xfId="62" xr:uid="{00000000-0005-0000-0000-00003D000000}"/>
    <cellStyle name="Comma 2 3 2 2" xfId="63" xr:uid="{00000000-0005-0000-0000-00003E000000}"/>
    <cellStyle name="Comma 2 3 2 3" xfId="227" xr:uid="{19E54448-DFB9-4344-9A17-C52AC84663B5}"/>
    <cellStyle name="Comma 2 3 3" xfId="205" xr:uid="{8F69CE94-910C-4027-AD8D-4A0890269DF3}"/>
    <cellStyle name="Comma 2 4" xfId="64" xr:uid="{00000000-0005-0000-0000-00003F000000}"/>
    <cellStyle name="Comma 2 4 2" xfId="65" xr:uid="{00000000-0005-0000-0000-000040000000}"/>
    <cellStyle name="Comma 2 4 3" xfId="226" xr:uid="{0A42F089-D2E4-47C9-BDFA-20F06A2F35E5}"/>
    <cellStyle name="Comma 2 5" xfId="66" xr:uid="{00000000-0005-0000-0000-000041000000}"/>
    <cellStyle name="Comma 2 6" xfId="204" xr:uid="{0E5EFB0C-9070-4C49-9BBB-88099DBE5404}"/>
    <cellStyle name="Comma 3" xfId="67" xr:uid="{00000000-0005-0000-0000-000042000000}"/>
    <cellStyle name="Comma 3 2" xfId="207" xr:uid="{B414B6ED-34ED-4D35-95EE-7534A872D850}"/>
    <cellStyle name="Comma 3 3" xfId="228" xr:uid="{8A940B35-05E2-44CE-8A64-5C77B14FF5E3}"/>
    <cellStyle name="Comma 3 4" xfId="206" xr:uid="{F0AAD030-C184-44A7-8CC4-1B0840D6B8F0}"/>
    <cellStyle name="Comma 4" xfId="68" xr:uid="{00000000-0005-0000-0000-000043000000}"/>
    <cellStyle name="Comma 5" xfId="69" xr:uid="{00000000-0005-0000-0000-000044000000}"/>
    <cellStyle name="Comma 6" xfId="70" xr:uid="{00000000-0005-0000-0000-000045000000}"/>
    <cellStyle name="Comma 7 2" xfId="71" xr:uid="{00000000-0005-0000-0000-000046000000}"/>
    <cellStyle name="Comma 8 2" xfId="72" xr:uid="{00000000-0005-0000-0000-000047000000}"/>
    <cellStyle name="comma zerodec" xfId="73" xr:uid="{00000000-0005-0000-0000-000048000000}"/>
    <cellStyle name="comma zerodec 2" xfId="74" xr:uid="{00000000-0005-0000-0000-000049000000}"/>
    <cellStyle name="Currency 2" xfId="208" xr:uid="{A8FCA040-3B34-4587-9083-13D0823BEE34}"/>
    <cellStyle name="Currency1" xfId="75" xr:uid="{00000000-0005-0000-0000-00004A000000}"/>
    <cellStyle name="Currency1 2" xfId="76" xr:uid="{00000000-0005-0000-0000-00004B000000}"/>
    <cellStyle name="Dollar (zero dec)" xfId="77" xr:uid="{00000000-0005-0000-0000-00004C000000}"/>
    <cellStyle name="Explanatory Text" xfId="78" builtinId="53" customBuiltin="1"/>
    <cellStyle name="Explanatory Text 2" xfId="79" xr:uid="{00000000-0005-0000-0000-00004E000000}"/>
    <cellStyle name="Good" xfId="80" builtinId="26" customBuiltin="1"/>
    <cellStyle name="Good 2" xfId="81" xr:uid="{00000000-0005-0000-0000-000050000000}"/>
    <cellStyle name="Grey" xfId="82" xr:uid="{00000000-0005-0000-0000-000051000000}"/>
    <cellStyle name="Heading 1 2" xfId="83" xr:uid="{00000000-0005-0000-0000-000052000000}"/>
    <cellStyle name="Heading 1 3" xfId="84" xr:uid="{00000000-0005-0000-0000-000053000000}"/>
    <cellStyle name="Heading 2 2" xfId="85" xr:uid="{00000000-0005-0000-0000-000054000000}"/>
    <cellStyle name="Heading 2 3" xfId="86" xr:uid="{00000000-0005-0000-0000-000055000000}"/>
    <cellStyle name="Heading 3 2" xfId="87" xr:uid="{00000000-0005-0000-0000-000056000000}"/>
    <cellStyle name="Heading 3 3" xfId="88" xr:uid="{00000000-0005-0000-0000-000057000000}"/>
    <cellStyle name="Heading 4 2" xfId="89" xr:uid="{00000000-0005-0000-0000-000058000000}"/>
    <cellStyle name="Heading 4 3" xfId="90" xr:uid="{00000000-0005-0000-0000-000059000000}"/>
    <cellStyle name="Index Number" xfId="209" xr:uid="{E506A1AC-4E3A-421C-AD7D-046FC53D12A7}"/>
    <cellStyle name="Input [yellow]" xfId="91" xr:uid="{00000000-0005-0000-0000-00005A000000}"/>
    <cellStyle name="Input 2" xfId="92" xr:uid="{00000000-0005-0000-0000-00005B000000}"/>
    <cellStyle name="Input 3" xfId="93" xr:uid="{00000000-0005-0000-0000-00005C000000}"/>
    <cellStyle name="Linked Cell" xfId="94" builtinId="24" customBuiltin="1"/>
    <cellStyle name="Linked Cell 2" xfId="95" xr:uid="{00000000-0005-0000-0000-00005E000000}"/>
    <cellStyle name="Neutral 2" xfId="96" xr:uid="{00000000-0005-0000-0000-00005F000000}"/>
    <cellStyle name="Neutral 3" xfId="97" xr:uid="{00000000-0005-0000-0000-000060000000}"/>
    <cellStyle name="no dec" xfId="98" xr:uid="{00000000-0005-0000-0000-000061000000}"/>
    <cellStyle name="Normal" xfId="0" builtinId="0"/>
    <cellStyle name="Normal - Style1" xfId="99" xr:uid="{00000000-0005-0000-0000-000063000000}"/>
    <cellStyle name="Normal - Style1 2" xfId="100" xr:uid="{00000000-0005-0000-0000-000064000000}"/>
    <cellStyle name="Normal 10" xfId="101" xr:uid="{00000000-0005-0000-0000-000065000000}"/>
    <cellStyle name="Normal 10 2" xfId="102" xr:uid="{00000000-0005-0000-0000-000066000000}"/>
    <cellStyle name="Normal 10 3" xfId="210" xr:uid="{1909D8A3-C358-4158-8431-933948FAB45E}"/>
    <cellStyle name="Normal 11" xfId="103" xr:uid="{00000000-0005-0000-0000-000067000000}"/>
    <cellStyle name="Normal 11 2" xfId="104" xr:uid="{00000000-0005-0000-0000-000068000000}"/>
    <cellStyle name="Normal 12" xfId="105" xr:uid="{00000000-0005-0000-0000-000069000000}"/>
    <cellStyle name="Normal 12 2" xfId="106" xr:uid="{00000000-0005-0000-0000-00006A000000}"/>
    <cellStyle name="Normal 13" xfId="107" xr:uid="{00000000-0005-0000-0000-00006B000000}"/>
    <cellStyle name="Normal 13 2" xfId="108" xr:uid="{00000000-0005-0000-0000-00006C000000}"/>
    <cellStyle name="Normal 13 3" xfId="211" xr:uid="{2B050634-D4D4-411C-8422-521868C0A60C}"/>
    <cellStyle name="Normal 14" xfId="109" xr:uid="{00000000-0005-0000-0000-00006D000000}"/>
    <cellStyle name="Normal 14 2" xfId="110" xr:uid="{00000000-0005-0000-0000-00006E000000}"/>
    <cellStyle name="Normal 15" xfId="111" xr:uid="{00000000-0005-0000-0000-00006F000000}"/>
    <cellStyle name="Normal 15 2" xfId="112" xr:uid="{00000000-0005-0000-0000-000070000000}"/>
    <cellStyle name="Normal 16" xfId="113" xr:uid="{00000000-0005-0000-0000-000071000000}"/>
    <cellStyle name="Normal 16 2" xfId="114" xr:uid="{00000000-0005-0000-0000-000072000000}"/>
    <cellStyle name="Normal 17" xfId="115" xr:uid="{00000000-0005-0000-0000-000073000000}"/>
    <cellStyle name="Normal 17 2" xfId="116" xr:uid="{00000000-0005-0000-0000-000074000000}"/>
    <cellStyle name="Normal 18" xfId="117" xr:uid="{00000000-0005-0000-0000-000075000000}"/>
    <cellStyle name="Normal 18 2" xfId="118" xr:uid="{00000000-0005-0000-0000-000076000000}"/>
    <cellStyle name="Normal 19" xfId="119" xr:uid="{00000000-0005-0000-0000-000077000000}"/>
    <cellStyle name="Normal 19 2" xfId="120" xr:uid="{00000000-0005-0000-0000-000078000000}"/>
    <cellStyle name="Normal 2" xfId="121" xr:uid="{00000000-0005-0000-0000-000079000000}"/>
    <cellStyle name="Normal 2 2" xfId="122" xr:uid="{00000000-0005-0000-0000-00007A000000}"/>
    <cellStyle name="Normal 2 2 2" xfId="200" xr:uid="{68D4ACC1-D698-4625-9D2E-86534CA4B846}"/>
    <cellStyle name="Normal 2 3" xfId="123" xr:uid="{00000000-0005-0000-0000-00007B000000}"/>
    <cellStyle name="Normal 2 3 2" xfId="213" xr:uid="{47FEC5F9-187D-4BF9-AB34-A0838523EB30}"/>
    <cellStyle name="Normal 2 3 3" xfId="212" xr:uid="{0D0DB1DB-8977-4CB6-B992-E76EA094F8E4}"/>
    <cellStyle name="Normal 2 4" xfId="214" xr:uid="{DAC2ADE7-D1AA-4CB7-9984-E3C419AD2E65}"/>
    <cellStyle name="Normal 2 5" xfId="199" xr:uid="{0D66BC8A-BBC6-4E14-AE9D-91668AFCEC9A}"/>
    <cellStyle name="Normal 20" xfId="124" xr:uid="{00000000-0005-0000-0000-00007C000000}"/>
    <cellStyle name="Normal 20 2" xfId="125" xr:uid="{00000000-0005-0000-0000-00007D000000}"/>
    <cellStyle name="Normal 21" xfId="126" xr:uid="{00000000-0005-0000-0000-00007E000000}"/>
    <cellStyle name="Normal 21 2" xfId="127" xr:uid="{00000000-0005-0000-0000-00007F000000}"/>
    <cellStyle name="Normal 22" xfId="128" xr:uid="{00000000-0005-0000-0000-000080000000}"/>
    <cellStyle name="Normal 22 2" xfId="129" xr:uid="{00000000-0005-0000-0000-000081000000}"/>
    <cellStyle name="Normal 23" xfId="130" xr:uid="{00000000-0005-0000-0000-000082000000}"/>
    <cellStyle name="Normal 23 2" xfId="131" xr:uid="{00000000-0005-0000-0000-000083000000}"/>
    <cellStyle name="Normal 24" xfId="132" xr:uid="{00000000-0005-0000-0000-000084000000}"/>
    <cellStyle name="Normal 24 2" xfId="133" xr:uid="{00000000-0005-0000-0000-000085000000}"/>
    <cellStyle name="Normal 25" xfId="134" xr:uid="{00000000-0005-0000-0000-000086000000}"/>
    <cellStyle name="Normal 25 2" xfId="135" xr:uid="{00000000-0005-0000-0000-000087000000}"/>
    <cellStyle name="Normal 26" xfId="136" xr:uid="{00000000-0005-0000-0000-000088000000}"/>
    <cellStyle name="Normal 26 2" xfId="137" xr:uid="{00000000-0005-0000-0000-000089000000}"/>
    <cellStyle name="Normal 27" xfId="138" xr:uid="{00000000-0005-0000-0000-00008A000000}"/>
    <cellStyle name="Normal 27 2" xfId="139" xr:uid="{00000000-0005-0000-0000-00008B000000}"/>
    <cellStyle name="Normal 28" xfId="140" xr:uid="{00000000-0005-0000-0000-00008C000000}"/>
    <cellStyle name="Normal 28 2" xfId="141" xr:uid="{00000000-0005-0000-0000-00008D000000}"/>
    <cellStyle name="Normal 29" xfId="142" xr:uid="{00000000-0005-0000-0000-00008E000000}"/>
    <cellStyle name="Normal 29 2" xfId="143" xr:uid="{00000000-0005-0000-0000-00008F000000}"/>
    <cellStyle name="Normal 3" xfId="144" xr:uid="{00000000-0005-0000-0000-000090000000}"/>
    <cellStyle name="Normal 3 2" xfId="216" xr:uid="{0F617BDF-1A87-40FD-BB53-4CDA97848FA3}"/>
    <cellStyle name="Normal 3 3" xfId="217" xr:uid="{7AF11B2D-6559-47A7-B381-678BC814441E}"/>
    <cellStyle name="Normal 3 4" xfId="215" xr:uid="{0F28AECF-5D8D-4133-95E4-32CC2A0A6B11}"/>
    <cellStyle name="Normal 30" xfId="145" xr:uid="{00000000-0005-0000-0000-000091000000}"/>
    <cellStyle name="Normal 30 2" xfId="146" xr:uid="{00000000-0005-0000-0000-000092000000}"/>
    <cellStyle name="Normal 31" xfId="147" xr:uid="{00000000-0005-0000-0000-000093000000}"/>
    <cellStyle name="Normal 31 2" xfId="148" xr:uid="{00000000-0005-0000-0000-000094000000}"/>
    <cellStyle name="Normal 32" xfId="149" xr:uid="{00000000-0005-0000-0000-000095000000}"/>
    <cellStyle name="Normal 32 2" xfId="150" xr:uid="{00000000-0005-0000-0000-000096000000}"/>
    <cellStyle name="Normal 33" xfId="151" xr:uid="{00000000-0005-0000-0000-000097000000}"/>
    <cellStyle name="Normal 33 2" xfId="152" xr:uid="{00000000-0005-0000-0000-000098000000}"/>
    <cellStyle name="Normal 34" xfId="153" xr:uid="{00000000-0005-0000-0000-000099000000}"/>
    <cellStyle name="Normal 34 2" xfId="154" xr:uid="{00000000-0005-0000-0000-00009A000000}"/>
    <cellStyle name="Normal 35" xfId="155" xr:uid="{00000000-0005-0000-0000-00009B000000}"/>
    <cellStyle name="Normal 35 2" xfId="156" xr:uid="{00000000-0005-0000-0000-00009C000000}"/>
    <cellStyle name="Normal 36" xfId="157" xr:uid="{00000000-0005-0000-0000-00009D000000}"/>
    <cellStyle name="Normal 37" xfId="198" xr:uid="{042FB185-0BFE-43D8-9A0F-00D5BC5218DF}"/>
    <cellStyle name="Normal 37 2" xfId="158" xr:uid="{00000000-0005-0000-0000-00009E000000}"/>
    <cellStyle name="Normal 38" xfId="220" xr:uid="{464CD26C-2C8E-4464-824F-4CC5398A1DFD}"/>
    <cellStyle name="Normal 4" xfId="159" xr:uid="{00000000-0005-0000-0000-00009F000000}"/>
    <cellStyle name="Normal 4 2" xfId="218" xr:uid="{FD387502-B244-4DA6-B4F9-ECB1F634DA92}"/>
    <cellStyle name="Normal 4 3" xfId="202" xr:uid="{369F683E-05F1-40EB-AEAA-CD2129778179}"/>
    <cellStyle name="Normal 46" xfId="160" xr:uid="{00000000-0005-0000-0000-0000A0000000}"/>
    <cellStyle name="Normal 47" xfId="161" xr:uid="{00000000-0005-0000-0000-0000A1000000}"/>
    <cellStyle name="Normal 48" xfId="162" xr:uid="{00000000-0005-0000-0000-0000A2000000}"/>
    <cellStyle name="Normal 49" xfId="163" xr:uid="{00000000-0005-0000-0000-0000A3000000}"/>
    <cellStyle name="Normal 5" xfId="164" xr:uid="{00000000-0005-0000-0000-0000A4000000}"/>
    <cellStyle name="Normal 5 2" xfId="165" xr:uid="{00000000-0005-0000-0000-0000A5000000}"/>
    <cellStyle name="Normal 5 3" xfId="219" xr:uid="{D8B29788-1D0D-4366-A3D4-BD0AE42222CF}"/>
    <cellStyle name="Normal 6" xfId="166" xr:uid="{00000000-0005-0000-0000-0000A6000000}"/>
    <cellStyle name="Normal 6 2" xfId="167" xr:uid="{00000000-0005-0000-0000-0000A7000000}"/>
    <cellStyle name="Normal 7" xfId="168" xr:uid="{00000000-0005-0000-0000-0000A8000000}"/>
    <cellStyle name="Normal 7 2" xfId="169" xr:uid="{00000000-0005-0000-0000-0000A9000000}"/>
    <cellStyle name="Normal 8" xfId="170" xr:uid="{00000000-0005-0000-0000-0000AA000000}"/>
    <cellStyle name="Normal 8 2" xfId="171" xr:uid="{00000000-0005-0000-0000-0000AB000000}"/>
    <cellStyle name="Normal 9" xfId="172" xr:uid="{00000000-0005-0000-0000-0000AC000000}"/>
    <cellStyle name="Normal 9 2" xfId="173" xr:uid="{00000000-0005-0000-0000-0000AD000000}"/>
    <cellStyle name="Normal_Ace Insurance thai" xfId="174" xr:uid="{00000000-0005-0000-0000-0000AE000000}"/>
    <cellStyle name="Normal_S593-Bs&amp;plT-Q3'08" xfId="175" xr:uid="{00000000-0005-0000-0000-0000AF000000}"/>
    <cellStyle name="Note 2" xfId="176" xr:uid="{00000000-0005-0000-0000-0000B0000000}"/>
    <cellStyle name="Note 3" xfId="177" xr:uid="{00000000-0005-0000-0000-0000B1000000}"/>
    <cellStyle name="Output 2" xfId="178" xr:uid="{00000000-0005-0000-0000-0000B2000000}"/>
    <cellStyle name="Output 3" xfId="179" xr:uid="{00000000-0005-0000-0000-0000B3000000}"/>
    <cellStyle name="Percent [2]" xfId="180" xr:uid="{00000000-0005-0000-0000-0000B4000000}"/>
    <cellStyle name="Percent 2" xfId="181" xr:uid="{00000000-0005-0000-0000-0000B5000000}"/>
    <cellStyle name="Percent 2 2" xfId="182" xr:uid="{00000000-0005-0000-0000-0000B6000000}"/>
    <cellStyle name="Percent 2 2 2" xfId="183" xr:uid="{00000000-0005-0000-0000-0000B7000000}"/>
    <cellStyle name="Percent 2 2 2 2" xfId="184" xr:uid="{00000000-0005-0000-0000-0000B8000000}"/>
    <cellStyle name="Percent 2 3" xfId="185" xr:uid="{00000000-0005-0000-0000-0000B9000000}"/>
    <cellStyle name="Percent 2 4" xfId="186" xr:uid="{00000000-0005-0000-0000-0000BA000000}"/>
    <cellStyle name="Percent 2 4 2" xfId="187" xr:uid="{00000000-0005-0000-0000-0000BB000000}"/>
    <cellStyle name="Percent 2 5" xfId="221" xr:uid="{23EFC2D2-0805-4B4B-ACBE-A6636FFD8B90}"/>
    <cellStyle name="Percent 3" xfId="188" xr:uid="{00000000-0005-0000-0000-0000BC000000}"/>
    <cellStyle name="Percent 3 2" xfId="222" xr:uid="{AF8C8163-9758-46C7-99A6-A2E62BBA6A55}"/>
    <cellStyle name="pwstyle" xfId="189" xr:uid="{00000000-0005-0000-0000-0000BD000000}"/>
    <cellStyle name="Quantity" xfId="190" xr:uid="{00000000-0005-0000-0000-0000BE000000}"/>
    <cellStyle name="Title 2" xfId="191" xr:uid="{00000000-0005-0000-0000-0000BF000000}"/>
    <cellStyle name="Title 3" xfId="192" xr:uid="{00000000-0005-0000-0000-0000C0000000}"/>
    <cellStyle name="Total" xfId="193" builtinId="25" customBuiltin="1"/>
    <cellStyle name="Total 2" xfId="194" xr:uid="{00000000-0005-0000-0000-0000C2000000}"/>
    <cellStyle name="Warning Text" xfId="195" builtinId="11" customBuiltin="1"/>
    <cellStyle name="Warning Text 2" xfId="196" xr:uid="{00000000-0005-0000-0000-0000C4000000}"/>
    <cellStyle name="เครื่องหมายจุลภาค 4" xfId="223" xr:uid="{FE0B564A-41ED-451F-8614-3895DC1371E2}"/>
    <cellStyle name="เครื่องหมายจุลภาค 4 2" xfId="229" xr:uid="{9B88F488-6D62-402F-8173-47EAA12D5673}"/>
    <cellStyle name="เครื่องหมายจุลภาค 5" xfId="224" xr:uid="{1A38AB6E-B932-4493-A82E-C37020505FE0}"/>
    <cellStyle name="เครื่องหมายจุลภาค 5 2" xfId="230" xr:uid="{D70744D8-E51B-49AD-86BA-0FE3684B8969}"/>
    <cellStyle name="ปกติ_NOTEQ300" xfId="197" xr:uid="{00000000-0005-0000-0000-0000C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9D7"/>
      <rgbColor rgb="00AEE5FB"/>
      <rgbColor rgb="00EEF0FD"/>
      <rgbColor rgb="00FEFEB8"/>
      <rgbColor rgb="00CDE8FB"/>
      <rgbColor rgb="00CEF8AE"/>
      <rgbColor rgb="00FDBCBC"/>
      <rgbColor rgb="00FCDEC0"/>
      <rgbColor rgb="00EAE9D7"/>
      <rgbColor rgb="005DCBFD"/>
      <rgbColor rgb="00D7ECF4"/>
      <rgbColor rgb="00F9ED5B"/>
      <rgbColor rgb="009ACCEE"/>
      <rgbColor rgb="0079C666"/>
      <rgbColor rgb="00FA6A6A"/>
      <rgbColor rgb="00FBC36E"/>
      <rgbColor rgb="00BFBFB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showGridLines="0" tabSelected="1" view="pageBreakPreview" zoomScale="85" zoomScaleNormal="85" zoomScaleSheetLayoutView="85" workbookViewId="0"/>
  </sheetViews>
  <sheetFormatPr defaultColWidth="9.36328125" defaultRowHeight="24" customHeight="1"/>
  <cols>
    <col min="1" max="1" width="53.453125" style="3" customWidth="1"/>
    <col min="2" max="2" width="6.453125" style="3" bestFit="1" customWidth="1"/>
    <col min="3" max="3" width="0.6328125" style="3" customWidth="1"/>
    <col min="4" max="4" width="17.36328125" style="3" customWidth="1"/>
    <col min="5" max="5" width="0.6328125" style="3" customWidth="1"/>
    <col min="6" max="6" width="17.36328125" style="3" customWidth="1"/>
    <col min="7" max="7" width="0.6328125" style="3" customWidth="1"/>
    <col min="8" max="8" width="17.36328125" style="47" customWidth="1"/>
    <col min="9" max="9" width="0.6328125" style="47" customWidth="1"/>
    <col min="10" max="10" width="17.36328125" style="47" customWidth="1"/>
    <col min="11" max="16384" width="9.36328125" style="3"/>
  </cols>
  <sheetData>
    <row r="1" spans="1:10" ht="24" customHeight="1">
      <c r="A1" s="1" t="s">
        <v>101</v>
      </c>
      <c r="B1" s="6"/>
      <c r="C1" s="6"/>
      <c r="D1" s="6"/>
      <c r="E1" s="6"/>
      <c r="F1" s="6"/>
      <c r="G1" s="6"/>
      <c r="H1" s="40"/>
      <c r="I1" s="40"/>
      <c r="J1" s="40"/>
    </row>
    <row r="2" spans="1:10" ht="24" customHeight="1">
      <c r="A2" s="1" t="s">
        <v>140</v>
      </c>
      <c r="B2" s="6"/>
      <c r="C2" s="6"/>
      <c r="D2" s="6"/>
      <c r="E2" s="6"/>
      <c r="F2" s="6"/>
      <c r="G2" s="6"/>
      <c r="H2" s="40"/>
      <c r="I2" s="40"/>
      <c r="J2" s="40"/>
    </row>
    <row r="3" spans="1:10" ht="24" customHeight="1">
      <c r="A3" s="1" t="s">
        <v>185</v>
      </c>
      <c r="B3" s="6"/>
      <c r="C3" s="6"/>
      <c r="D3" s="6"/>
      <c r="E3" s="6"/>
      <c r="F3" s="6"/>
      <c r="G3" s="6"/>
      <c r="H3" s="40"/>
      <c r="I3" s="40"/>
      <c r="J3" s="40"/>
    </row>
    <row r="4" spans="1:10" ht="24" customHeight="1">
      <c r="A4" s="89" t="s">
        <v>28</v>
      </c>
      <c r="B4" s="89"/>
      <c r="C4" s="89"/>
      <c r="D4" s="89"/>
      <c r="E4" s="89"/>
      <c r="F4" s="89"/>
      <c r="G4" s="89"/>
      <c r="H4" s="89"/>
      <c r="I4" s="89"/>
      <c r="J4" s="89"/>
    </row>
    <row r="5" spans="1:10" ht="24" customHeight="1">
      <c r="A5" s="8"/>
      <c r="B5" s="2"/>
      <c r="C5" s="8"/>
      <c r="D5" s="90" t="s">
        <v>14</v>
      </c>
      <c r="E5" s="90"/>
      <c r="F5" s="90"/>
      <c r="H5" s="90" t="s">
        <v>15</v>
      </c>
      <c r="I5" s="90"/>
      <c r="J5" s="90"/>
    </row>
    <row r="6" spans="1:10" ht="24" customHeight="1">
      <c r="B6" s="41" t="s">
        <v>89</v>
      </c>
      <c r="C6" s="42"/>
      <c r="D6" s="43" t="s">
        <v>186</v>
      </c>
      <c r="E6" s="44"/>
      <c r="F6" s="43" t="s">
        <v>173</v>
      </c>
      <c r="G6" s="4"/>
      <c r="H6" s="43" t="s">
        <v>186</v>
      </c>
      <c r="I6" s="44"/>
      <c r="J6" s="43" t="s">
        <v>173</v>
      </c>
    </row>
    <row r="7" spans="1:10" ht="24" customHeight="1">
      <c r="B7" s="4"/>
      <c r="C7" s="42"/>
      <c r="D7" s="45" t="s">
        <v>11</v>
      </c>
      <c r="E7" s="44"/>
      <c r="F7" s="45" t="s">
        <v>13</v>
      </c>
      <c r="G7" s="4"/>
      <c r="H7" s="45" t="s">
        <v>11</v>
      </c>
      <c r="I7" s="44"/>
      <c r="J7" s="45" t="s">
        <v>13</v>
      </c>
    </row>
    <row r="8" spans="1:10" ht="24" customHeight="1">
      <c r="B8" s="4"/>
      <c r="C8" s="42"/>
      <c r="D8" s="45" t="s">
        <v>12</v>
      </c>
      <c r="E8" s="44"/>
      <c r="F8" s="45"/>
      <c r="G8" s="4"/>
      <c r="H8" s="45" t="s">
        <v>12</v>
      </c>
      <c r="I8" s="44"/>
      <c r="J8" s="45"/>
    </row>
    <row r="9" spans="1:10" ht="24" customHeight="1">
      <c r="A9" s="1" t="s">
        <v>4</v>
      </c>
      <c r="B9" s="46"/>
    </row>
    <row r="10" spans="1:10" ht="24" customHeight="1">
      <c r="A10" s="1" t="s">
        <v>5</v>
      </c>
      <c r="B10" s="46"/>
    </row>
    <row r="11" spans="1:10" ht="24" customHeight="1">
      <c r="A11" s="2" t="s">
        <v>0</v>
      </c>
      <c r="B11" s="46"/>
      <c r="C11" s="46"/>
      <c r="D11" s="5">
        <v>649874154</v>
      </c>
      <c r="E11" s="5"/>
      <c r="F11" s="5">
        <v>763159080</v>
      </c>
      <c r="G11" s="5"/>
      <c r="H11" s="5">
        <v>342427912</v>
      </c>
      <c r="I11" s="5"/>
      <c r="J11" s="5">
        <v>436053472</v>
      </c>
    </row>
    <row r="12" spans="1:10" ht="24" customHeight="1">
      <c r="A12" s="2" t="s">
        <v>1</v>
      </c>
      <c r="B12" s="46"/>
      <c r="C12" s="46"/>
      <c r="D12" s="5">
        <v>9912489</v>
      </c>
      <c r="E12" s="5"/>
      <c r="F12" s="5">
        <v>2565739</v>
      </c>
      <c r="G12" s="5"/>
      <c r="H12" s="5">
        <v>0</v>
      </c>
      <c r="I12" s="5"/>
      <c r="J12" s="5">
        <v>0</v>
      </c>
    </row>
    <row r="13" spans="1:10" ht="24" customHeight="1">
      <c r="A13" s="2" t="s">
        <v>114</v>
      </c>
      <c r="B13" s="46">
        <v>3</v>
      </c>
      <c r="C13" s="46"/>
      <c r="D13" s="5">
        <v>3811739030</v>
      </c>
      <c r="E13" s="5"/>
      <c r="F13" s="5">
        <v>117424090</v>
      </c>
      <c r="G13" s="5"/>
      <c r="H13" s="5">
        <v>3811739030</v>
      </c>
      <c r="I13" s="5"/>
      <c r="J13" s="5">
        <v>39584090</v>
      </c>
    </row>
    <row r="14" spans="1:10" ht="24" customHeight="1">
      <c r="A14" s="2" t="s">
        <v>102</v>
      </c>
      <c r="B14" s="46">
        <v>13</v>
      </c>
      <c r="C14" s="46"/>
      <c r="D14" s="5">
        <v>68850000</v>
      </c>
      <c r="E14" s="5"/>
      <c r="F14" s="5">
        <v>68850000</v>
      </c>
      <c r="G14" s="5"/>
      <c r="H14" s="5">
        <v>883850000</v>
      </c>
      <c r="I14" s="5"/>
      <c r="J14" s="5">
        <v>368850000</v>
      </c>
    </row>
    <row r="15" spans="1:10" ht="24" customHeight="1">
      <c r="A15" s="2" t="s">
        <v>130</v>
      </c>
      <c r="B15" s="46">
        <v>4</v>
      </c>
      <c r="C15" s="46"/>
      <c r="D15" s="5">
        <v>655586723</v>
      </c>
      <c r="E15" s="5"/>
      <c r="F15" s="5">
        <v>6170239463</v>
      </c>
      <c r="G15" s="5"/>
      <c r="H15" s="5">
        <v>655586723</v>
      </c>
      <c r="I15" s="5"/>
      <c r="J15" s="5">
        <v>6170239463</v>
      </c>
    </row>
    <row r="16" spans="1:10" ht="24" customHeight="1">
      <c r="A16" s="2" t="s">
        <v>2</v>
      </c>
      <c r="B16" s="46"/>
      <c r="C16" s="48"/>
      <c r="D16" s="5">
        <v>92408014</v>
      </c>
      <c r="E16" s="5"/>
      <c r="F16" s="5">
        <v>1588014</v>
      </c>
      <c r="G16" s="5"/>
      <c r="H16" s="5">
        <v>688014</v>
      </c>
      <c r="I16" s="5"/>
      <c r="J16" s="5">
        <v>688014</v>
      </c>
    </row>
    <row r="17" spans="1:10" ht="24" customHeight="1">
      <c r="A17" s="2" t="s">
        <v>138</v>
      </c>
      <c r="B17" s="46"/>
      <c r="C17" s="48"/>
      <c r="D17" s="5">
        <v>24378104</v>
      </c>
      <c r="E17" s="5"/>
      <c r="F17" s="5">
        <v>9368261</v>
      </c>
      <c r="G17" s="5"/>
      <c r="H17" s="5">
        <v>0</v>
      </c>
      <c r="I17" s="5"/>
      <c r="J17" s="5">
        <v>0</v>
      </c>
    </row>
    <row r="18" spans="1:10" ht="24" customHeight="1">
      <c r="A18" s="2" t="s">
        <v>3</v>
      </c>
      <c r="B18" s="46"/>
      <c r="C18" s="48"/>
      <c r="D18" s="5">
        <v>157286818</v>
      </c>
      <c r="E18" s="5"/>
      <c r="F18" s="5">
        <v>66157246</v>
      </c>
      <c r="G18" s="5"/>
      <c r="H18" s="5">
        <v>58161206</v>
      </c>
      <c r="I18" s="5"/>
      <c r="J18" s="5">
        <v>19908158</v>
      </c>
    </row>
    <row r="19" spans="1:10" ht="24" customHeight="1">
      <c r="A19" s="1" t="s">
        <v>6</v>
      </c>
      <c r="B19" s="49"/>
      <c r="D19" s="50">
        <f>SUM(D11:D18)</f>
        <v>5470035332</v>
      </c>
      <c r="E19" s="5"/>
      <c r="F19" s="50">
        <f>SUM(F11:F18)</f>
        <v>7199351893</v>
      </c>
      <c r="G19" s="5"/>
      <c r="H19" s="50">
        <f>SUM(H11:H18)</f>
        <v>5752452885</v>
      </c>
      <c r="I19" s="5"/>
      <c r="J19" s="50">
        <f>SUM(J11:J18)</f>
        <v>7035323197</v>
      </c>
    </row>
    <row r="20" spans="1:10" ht="24" customHeight="1">
      <c r="A20" s="1" t="s">
        <v>7</v>
      </c>
      <c r="B20" s="46"/>
      <c r="D20" s="16"/>
      <c r="E20" s="22"/>
      <c r="F20" s="16"/>
      <c r="G20" s="16"/>
      <c r="H20" s="16"/>
      <c r="I20" s="22"/>
      <c r="J20" s="16"/>
    </row>
    <row r="21" spans="1:10" ht="24" customHeight="1">
      <c r="A21" s="2" t="s">
        <v>171</v>
      </c>
      <c r="B21" s="46">
        <v>14</v>
      </c>
      <c r="D21" s="16">
        <v>30320051</v>
      </c>
      <c r="E21" s="22"/>
      <c r="F21" s="16">
        <v>30238553</v>
      </c>
      <c r="G21" s="16"/>
      <c r="H21" s="16">
        <v>200000</v>
      </c>
      <c r="I21" s="22"/>
      <c r="J21" s="16">
        <v>200000</v>
      </c>
    </row>
    <row r="22" spans="1:10" ht="24" customHeight="1">
      <c r="A22" s="2" t="s">
        <v>104</v>
      </c>
      <c r="B22" s="46">
        <v>5</v>
      </c>
      <c r="D22" s="16">
        <v>0</v>
      </c>
      <c r="E22" s="22"/>
      <c r="F22" s="16">
        <v>0</v>
      </c>
      <c r="G22" s="16"/>
      <c r="H22" s="16">
        <v>0</v>
      </c>
      <c r="I22" s="22"/>
      <c r="J22" s="16">
        <v>0</v>
      </c>
    </row>
    <row r="23" spans="1:10" ht="24" customHeight="1">
      <c r="A23" s="2" t="s">
        <v>131</v>
      </c>
      <c r="B23" s="46"/>
      <c r="E23" s="22"/>
      <c r="G23" s="16"/>
      <c r="I23" s="22"/>
    </row>
    <row r="24" spans="1:10" ht="24" customHeight="1">
      <c r="A24" s="2" t="s">
        <v>132</v>
      </c>
      <c r="B24" s="46">
        <v>6</v>
      </c>
      <c r="D24" s="3">
        <v>1061440695</v>
      </c>
      <c r="E24" s="22"/>
      <c r="F24" s="16">
        <v>287129331</v>
      </c>
      <c r="G24" s="16"/>
      <c r="H24" s="16">
        <v>0</v>
      </c>
      <c r="I24" s="22"/>
      <c r="J24" s="16">
        <v>0</v>
      </c>
    </row>
    <row r="25" spans="1:10" ht="24" customHeight="1">
      <c r="A25" s="2" t="s">
        <v>141</v>
      </c>
      <c r="B25" s="46">
        <v>4</v>
      </c>
      <c r="D25" s="3">
        <v>2835914053</v>
      </c>
      <c r="E25" s="22"/>
      <c r="F25" s="16">
        <v>1319853765</v>
      </c>
      <c r="G25" s="16"/>
      <c r="H25" s="16">
        <v>2835913961</v>
      </c>
      <c r="I25" s="22"/>
      <c r="J25" s="16">
        <v>1319853673</v>
      </c>
    </row>
    <row r="26" spans="1:10" ht="24" customHeight="1">
      <c r="A26" s="2" t="s">
        <v>169</v>
      </c>
      <c r="B26" s="46">
        <v>8</v>
      </c>
      <c r="D26" s="16">
        <v>1646886043</v>
      </c>
      <c r="E26" s="22"/>
      <c r="F26" s="16">
        <v>1603937588</v>
      </c>
      <c r="G26" s="16"/>
      <c r="H26" s="16">
        <v>2256406540</v>
      </c>
      <c r="I26" s="22"/>
      <c r="J26" s="16">
        <v>2233666164</v>
      </c>
    </row>
    <row r="27" spans="1:10" ht="24" customHeight="1">
      <c r="A27" s="2" t="s">
        <v>170</v>
      </c>
      <c r="B27" s="46">
        <v>13</v>
      </c>
      <c r="D27" s="16">
        <v>0</v>
      </c>
      <c r="E27" s="22"/>
      <c r="F27" s="16">
        <v>0</v>
      </c>
      <c r="G27" s="16"/>
      <c r="H27" s="16">
        <v>0</v>
      </c>
      <c r="I27" s="22"/>
      <c r="J27" s="16">
        <v>235000000</v>
      </c>
    </row>
    <row r="28" spans="1:10" ht="24" customHeight="1">
      <c r="A28" s="2" t="s">
        <v>115</v>
      </c>
      <c r="B28" s="46"/>
      <c r="D28" s="16">
        <v>78461162</v>
      </c>
      <c r="E28" s="22"/>
      <c r="F28" s="16">
        <v>85638472</v>
      </c>
      <c r="G28" s="16"/>
      <c r="H28" s="16">
        <v>38496999</v>
      </c>
      <c r="I28" s="22"/>
      <c r="J28" s="16">
        <v>28886950</v>
      </c>
    </row>
    <row r="29" spans="1:10" ht="24" customHeight="1">
      <c r="A29" s="2" t="s">
        <v>116</v>
      </c>
      <c r="B29" s="46">
        <v>9</v>
      </c>
      <c r="D29" s="16">
        <v>302037892</v>
      </c>
      <c r="E29" s="22"/>
      <c r="F29" s="16">
        <v>268088736</v>
      </c>
      <c r="G29" s="16"/>
      <c r="H29" s="16">
        <v>3615215</v>
      </c>
      <c r="I29" s="22"/>
      <c r="J29" s="16">
        <v>2879381</v>
      </c>
    </row>
    <row r="30" spans="1:10" ht="24" customHeight="1">
      <c r="A30" s="2" t="s">
        <v>8</v>
      </c>
      <c r="B30" s="51"/>
      <c r="D30" s="16">
        <v>36630232</v>
      </c>
      <c r="E30" s="22"/>
      <c r="F30" s="16">
        <v>52858080</v>
      </c>
      <c r="G30" s="16"/>
      <c r="H30" s="16">
        <v>13912069</v>
      </c>
      <c r="I30" s="22"/>
      <c r="J30" s="16">
        <v>30139917</v>
      </c>
    </row>
    <row r="31" spans="1:10" ht="24" customHeight="1">
      <c r="A31" s="2" t="s">
        <v>117</v>
      </c>
      <c r="B31" s="46"/>
      <c r="D31" s="16">
        <v>18332528</v>
      </c>
      <c r="E31" s="22"/>
      <c r="F31" s="16">
        <v>15960674</v>
      </c>
      <c r="G31" s="16"/>
      <c r="H31" s="16">
        <v>34397871</v>
      </c>
      <c r="I31" s="22"/>
      <c r="J31" s="16">
        <v>50100099</v>
      </c>
    </row>
    <row r="32" spans="1:10" ht="24" customHeight="1">
      <c r="A32" s="1" t="s">
        <v>9</v>
      </c>
      <c r="B32" s="46"/>
      <c r="D32" s="52">
        <f>SUM(D21:D31)</f>
        <v>6010022656</v>
      </c>
      <c r="E32" s="22"/>
      <c r="F32" s="52">
        <f>SUM(F21:F31)</f>
        <v>3663705199</v>
      </c>
      <c r="G32" s="16"/>
      <c r="H32" s="52">
        <f>SUM(H21:H31)</f>
        <v>5182942655</v>
      </c>
      <c r="I32" s="22"/>
      <c r="J32" s="52">
        <f>SUM(J21:J31)</f>
        <v>3900726184</v>
      </c>
    </row>
    <row r="33" spans="1:10" ht="24" customHeight="1" thickBot="1">
      <c r="A33" s="1" t="s">
        <v>10</v>
      </c>
      <c r="B33" s="46"/>
      <c r="D33" s="53">
        <f>SUM(D19,D32)</f>
        <v>11480057988</v>
      </c>
      <c r="E33" s="22"/>
      <c r="F33" s="53">
        <f>SUM(F19,F32)</f>
        <v>10863057092</v>
      </c>
      <c r="G33" s="16"/>
      <c r="H33" s="53">
        <f>SUM(H19,H32)</f>
        <v>10935395540</v>
      </c>
      <c r="I33" s="22"/>
      <c r="J33" s="53">
        <f>SUM(J19,J32)</f>
        <v>10936049381</v>
      </c>
    </row>
    <row r="34" spans="1:10" ht="24" customHeight="1" thickTop="1">
      <c r="B34" s="46"/>
      <c r="D34" s="23"/>
      <c r="F34" s="23"/>
      <c r="G34" s="23"/>
      <c r="H34" s="23"/>
      <c r="J34" s="23"/>
    </row>
    <row r="35" spans="1:10" ht="24" customHeight="1">
      <c r="A35" s="3" t="s">
        <v>16</v>
      </c>
      <c r="B35" s="46"/>
    </row>
    <row r="36" spans="1:10" ht="24" customHeight="1">
      <c r="A36" s="1" t="s">
        <v>101</v>
      </c>
      <c r="B36" s="6"/>
      <c r="C36" s="6"/>
      <c r="D36" s="6"/>
      <c r="E36" s="6"/>
      <c r="F36" s="6"/>
      <c r="G36" s="6"/>
      <c r="H36" s="40"/>
      <c r="I36" s="40"/>
      <c r="J36" s="40"/>
    </row>
    <row r="37" spans="1:10" ht="24" customHeight="1">
      <c r="A37" s="6" t="s">
        <v>142</v>
      </c>
      <c r="B37" s="6"/>
      <c r="C37" s="6"/>
      <c r="D37" s="6"/>
      <c r="E37" s="6"/>
      <c r="F37" s="6"/>
      <c r="G37" s="6"/>
      <c r="H37" s="40"/>
      <c r="I37" s="40"/>
      <c r="J37" s="40"/>
    </row>
    <row r="38" spans="1:10" ht="24" customHeight="1">
      <c r="A38" s="1" t="s">
        <v>185</v>
      </c>
      <c r="B38" s="6"/>
      <c r="C38" s="6"/>
      <c r="D38" s="6"/>
      <c r="E38" s="6"/>
      <c r="F38" s="6"/>
      <c r="G38" s="6"/>
      <c r="H38" s="40"/>
      <c r="I38" s="40"/>
      <c r="J38" s="40"/>
    </row>
    <row r="39" spans="1:10" ht="24" customHeight="1">
      <c r="A39" s="89" t="s">
        <v>28</v>
      </c>
      <c r="B39" s="89"/>
      <c r="C39" s="89"/>
      <c r="D39" s="89"/>
      <c r="E39" s="89"/>
      <c r="F39" s="89"/>
      <c r="G39" s="89"/>
      <c r="H39" s="89"/>
      <c r="I39" s="89"/>
      <c r="J39" s="89"/>
    </row>
    <row r="40" spans="1:10" ht="24" customHeight="1">
      <c r="A40" s="8"/>
      <c r="B40" s="2"/>
      <c r="C40" s="8"/>
      <c r="D40" s="90" t="s">
        <v>14</v>
      </c>
      <c r="E40" s="90"/>
      <c r="F40" s="90"/>
      <c r="H40" s="90" t="s">
        <v>15</v>
      </c>
      <c r="I40" s="90"/>
      <c r="J40" s="90"/>
    </row>
    <row r="41" spans="1:10" ht="24" customHeight="1">
      <c r="B41" s="41" t="s">
        <v>89</v>
      </c>
      <c r="C41" s="42"/>
      <c r="D41" s="43" t="s">
        <v>186</v>
      </c>
      <c r="E41" s="44"/>
      <c r="F41" s="43" t="s">
        <v>173</v>
      </c>
      <c r="G41" s="4"/>
      <c r="H41" s="43" t="s">
        <v>186</v>
      </c>
      <c r="I41" s="44"/>
      <c r="J41" s="43" t="s">
        <v>173</v>
      </c>
    </row>
    <row r="42" spans="1:10" ht="24" customHeight="1">
      <c r="B42" s="4"/>
      <c r="C42" s="42"/>
      <c r="D42" s="45" t="s">
        <v>11</v>
      </c>
      <c r="E42" s="44"/>
      <c r="F42" s="45" t="s">
        <v>13</v>
      </c>
      <c r="G42" s="4"/>
      <c r="H42" s="45" t="s">
        <v>11</v>
      </c>
      <c r="I42" s="44"/>
      <c r="J42" s="45" t="s">
        <v>13</v>
      </c>
    </row>
    <row r="43" spans="1:10" ht="24" customHeight="1">
      <c r="B43" s="4"/>
      <c r="C43" s="42"/>
      <c r="D43" s="45" t="s">
        <v>12</v>
      </c>
      <c r="E43" s="44"/>
      <c r="F43" s="45"/>
      <c r="G43" s="4"/>
      <c r="H43" s="45" t="s">
        <v>12</v>
      </c>
      <c r="I43" s="44"/>
      <c r="J43" s="45"/>
    </row>
    <row r="44" spans="1:10" ht="24" customHeight="1">
      <c r="A44" s="1" t="s">
        <v>17</v>
      </c>
      <c r="B44" s="84"/>
      <c r="C44" s="84"/>
      <c r="D44" s="23"/>
      <c r="E44" s="23"/>
      <c r="F44" s="23"/>
      <c r="G44" s="23"/>
      <c r="H44" s="23"/>
      <c r="I44" s="23"/>
      <c r="J44" s="23"/>
    </row>
    <row r="45" spans="1:10" ht="24" customHeight="1">
      <c r="A45" s="1" t="s">
        <v>18</v>
      </c>
      <c r="B45" s="46"/>
      <c r="C45" s="84"/>
      <c r="D45" s="16"/>
      <c r="E45" s="16"/>
      <c r="F45" s="16"/>
      <c r="G45" s="16"/>
      <c r="H45" s="16"/>
      <c r="I45" s="23"/>
      <c r="J45" s="16"/>
    </row>
    <row r="46" spans="1:10" ht="24" customHeight="1">
      <c r="A46" s="2" t="s">
        <v>118</v>
      </c>
      <c r="C46" s="46"/>
      <c r="D46" s="5">
        <v>599271173</v>
      </c>
      <c r="E46" s="5"/>
      <c r="F46" s="5">
        <v>61895057</v>
      </c>
      <c r="G46" s="5"/>
      <c r="H46" s="5">
        <v>4568911</v>
      </c>
      <c r="I46" s="5"/>
      <c r="J46" s="5">
        <v>61881966</v>
      </c>
    </row>
    <row r="47" spans="1:10" ht="24" customHeight="1">
      <c r="A47" s="2" t="s">
        <v>119</v>
      </c>
      <c r="B47" s="46"/>
      <c r="C47" s="46"/>
      <c r="D47" s="5">
        <v>13884064</v>
      </c>
      <c r="E47" s="5"/>
      <c r="F47" s="5">
        <v>13041720</v>
      </c>
      <c r="G47" s="5"/>
      <c r="H47" s="5">
        <v>13585016</v>
      </c>
      <c r="I47" s="5"/>
      <c r="J47" s="5">
        <v>13356986</v>
      </c>
    </row>
    <row r="48" spans="1:10" ht="24" customHeight="1">
      <c r="A48" s="2" t="s">
        <v>19</v>
      </c>
      <c r="B48" s="46"/>
      <c r="C48" s="46"/>
      <c r="D48" s="5">
        <v>28486474</v>
      </c>
      <c r="E48" s="5"/>
      <c r="F48" s="5">
        <v>43830052</v>
      </c>
      <c r="G48" s="5"/>
      <c r="H48" s="5">
        <v>12157516</v>
      </c>
      <c r="I48" s="5"/>
      <c r="J48" s="5">
        <v>24263779</v>
      </c>
    </row>
    <row r="49" spans="1:10" ht="24" customHeight="1">
      <c r="A49" s="1" t="s">
        <v>20</v>
      </c>
      <c r="B49" s="46"/>
      <c r="C49" s="46"/>
      <c r="D49" s="50">
        <f>SUM(D46:D48)</f>
        <v>641641711</v>
      </c>
      <c r="E49" s="5"/>
      <c r="F49" s="50">
        <f>SUM(F46:F48)</f>
        <v>118766829</v>
      </c>
      <c r="G49" s="5"/>
      <c r="H49" s="50">
        <f>SUM(H46:H48)</f>
        <v>30311443</v>
      </c>
      <c r="I49" s="5"/>
      <c r="J49" s="50">
        <f>SUM(J46:J48)</f>
        <v>99502731</v>
      </c>
    </row>
    <row r="50" spans="1:10" ht="24" customHeight="1">
      <c r="A50" s="1" t="s">
        <v>21</v>
      </c>
      <c r="B50" s="46"/>
      <c r="C50" s="46"/>
      <c r="D50" s="5"/>
      <c r="E50" s="5"/>
      <c r="F50" s="5"/>
      <c r="G50" s="5"/>
      <c r="H50" s="5"/>
      <c r="I50" s="5"/>
      <c r="J50" s="5"/>
    </row>
    <row r="51" spans="1:10" ht="24" customHeight="1">
      <c r="A51" s="2" t="s">
        <v>120</v>
      </c>
      <c r="B51" s="46">
        <v>13</v>
      </c>
      <c r="C51" s="46"/>
      <c r="D51" s="5">
        <v>75000000</v>
      </c>
      <c r="E51" s="5"/>
      <c r="F51" s="5">
        <v>75000000</v>
      </c>
      <c r="G51" s="5"/>
      <c r="H51" s="5">
        <v>0</v>
      </c>
      <c r="I51" s="5"/>
      <c r="J51" s="5">
        <v>0</v>
      </c>
    </row>
    <row r="52" spans="1:10" ht="24" customHeight="1">
      <c r="A52" s="2" t="s">
        <v>121</v>
      </c>
      <c r="B52" s="46"/>
      <c r="C52" s="46"/>
      <c r="D52" s="5">
        <v>48193330</v>
      </c>
      <c r="E52" s="5"/>
      <c r="F52" s="5">
        <v>55608965</v>
      </c>
      <c r="G52" s="5"/>
      <c r="H52" s="5">
        <v>47275191</v>
      </c>
      <c r="I52" s="5"/>
      <c r="J52" s="5">
        <v>54168601</v>
      </c>
    </row>
    <row r="53" spans="1:10" ht="24" customHeight="1">
      <c r="A53" s="2" t="s">
        <v>22</v>
      </c>
      <c r="B53" s="46"/>
      <c r="C53" s="46"/>
      <c r="D53" s="5">
        <v>10014180</v>
      </c>
      <c r="E53" s="5"/>
      <c r="F53" s="5">
        <v>7547750</v>
      </c>
      <c r="G53" s="5"/>
      <c r="H53" s="5">
        <v>5653869</v>
      </c>
      <c r="I53" s="5"/>
      <c r="J53" s="5">
        <v>4900852</v>
      </c>
    </row>
    <row r="54" spans="1:10" ht="24" customHeight="1">
      <c r="A54" s="2" t="s">
        <v>90</v>
      </c>
      <c r="B54" s="46"/>
      <c r="C54" s="46"/>
    </row>
    <row r="55" spans="1:10" ht="24" customHeight="1">
      <c r="A55" s="2" t="s">
        <v>23</v>
      </c>
      <c r="B55" s="46"/>
      <c r="C55" s="46"/>
      <c r="D55" s="5">
        <v>148205819</v>
      </c>
      <c r="E55" s="5"/>
      <c r="F55" s="22">
        <v>148205819</v>
      </c>
      <c r="G55" s="5"/>
      <c r="H55" s="5">
        <v>0</v>
      </c>
      <c r="I55" s="5"/>
      <c r="J55" s="22">
        <v>0</v>
      </c>
    </row>
    <row r="56" spans="1:10" ht="24" customHeight="1">
      <c r="A56" s="2" t="s">
        <v>91</v>
      </c>
      <c r="B56" s="46"/>
      <c r="C56" s="46"/>
      <c r="D56" s="54">
        <v>17179522</v>
      </c>
      <c r="E56" s="5"/>
      <c r="F56" s="54">
        <v>18500708</v>
      </c>
      <c r="G56" s="5"/>
      <c r="H56" s="54">
        <v>6652755</v>
      </c>
      <c r="I56" s="5"/>
      <c r="J56" s="54">
        <v>6685820</v>
      </c>
    </row>
    <row r="57" spans="1:10" ht="24" customHeight="1">
      <c r="A57" s="1" t="s">
        <v>24</v>
      </c>
      <c r="B57" s="46"/>
      <c r="C57" s="46"/>
      <c r="D57" s="54">
        <f>SUM(D51:D56)</f>
        <v>298592851</v>
      </c>
      <c r="E57" s="5"/>
      <c r="F57" s="54">
        <f>SUM(F51:F56)</f>
        <v>304863242</v>
      </c>
      <c r="G57" s="5"/>
      <c r="H57" s="54">
        <f>SUM(H51:H56)</f>
        <v>59581815</v>
      </c>
      <c r="I57" s="5"/>
      <c r="J57" s="54">
        <f>SUM(J51:J56)</f>
        <v>65755273</v>
      </c>
    </row>
    <row r="58" spans="1:10" ht="24" customHeight="1">
      <c r="A58" s="1" t="s">
        <v>25</v>
      </c>
      <c r="C58" s="46"/>
      <c r="D58" s="50">
        <f>SUM(D49,D57)</f>
        <v>940234562</v>
      </c>
      <c r="E58" s="5"/>
      <c r="F58" s="50">
        <f>SUM(F49,F57)</f>
        <v>423630071</v>
      </c>
      <c r="G58" s="5"/>
      <c r="H58" s="50">
        <f>SUM(H49,H57)</f>
        <v>89893258</v>
      </c>
      <c r="I58" s="5"/>
      <c r="J58" s="50">
        <f>SUM(J49,J57)</f>
        <v>165258004</v>
      </c>
    </row>
    <row r="59" spans="1:10" ht="24" customHeight="1">
      <c r="A59" s="55" t="s">
        <v>26</v>
      </c>
      <c r="B59" s="51"/>
      <c r="C59" s="46"/>
      <c r="D59" s="5"/>
      <c r="E59" s="56"/>
      <c r="F59" s="5"/>
      <c r="G59" s="56"/>
      <c r="H59" s="5"/>
      <c r="I59" s="5"/>
      <c r="J59" s="5"/>
    </row>
    <row r="60" spans="1:10" ht="24" customHeight="1">
      <c r="A60" s="2" t="s">
        <v>27</v>
      </c>
      <c r="B60" s="46">
        <v>10</v>
      </c>
      <c r="C60" s="46"/>
      <c r="D60" s="5"/>
      <c r="E60" s="5"/>
      <c r="F60" s="5"/>
      <c r="G60" s="5"/>
      <c r="H60" s="5"/>
      <c r="I60" s="5"/>
      <c r="J60" s="5"/>
    </row>
    <row r="61" spans="1:10" ht="24" customHeight="1">
      <c r="A61" s="57" t="s">
        <v>122</v>
      </c>
      <c r="B61" s="46"/>
      <c r="C61" s="84"/>
      <c r="D61" s="5"/>
      <c r="E61" s="5"/>
      <c r="F61" s="5"/>
      <c r="G61" s="5"/>
      <c r="H61" s="5"/>
      <c r="I61" s="5"/>
      <c r="J61" s="5"/>
    </row>
    <row r="62" spans="1:10" ht="24" customHeight="1" thickBot="1">
      <c r="A62" s="57" t="s">
        <v>123</v>
      </c>
      <c r="B62" s="46"/>
      <c r="C62" s="84"/>
      <c r="D62" s="26">
        <v>5129173403</v>
      </c>
      <c r="E62" s="5"/>
      <c r="F62" s="26">
        <v>5129173403</v>
      </c>
      <c r="G62" s="5"/>
      <c r="H62" s="26">
        <v>5129173403</v>
      </c>
      <c r="I62" s="5"/>
      <c r="J62" s="26">
        <v>5129173403</v>
      </c>
    </row>
    <row r="63" spans="1:10" ht="24" customHeight="1" thickTop="1">
      <c r="A63" s="57" t="s">
        <v>124</v>
      </c>
      <c r="B63" s="58"/>
      <c r="C63" s="84"/>
      <c r="D63" s="5"/>
      <c r="E63" s="5"/>
      <c r="F63" s="5"/>
      <c r="G63" s="5"/>
      <c r="H63" s="5"/>
      <c r="I63" s="5"/>
      <c r="J63" s="5"/>
    </row>
    <row r="64" spans="1:10" ht="24" customHeight="1">
      <c r="A64" s="57" t="s">
        <v>226</v>
      </c>
      <c r="B64" s="58"/>
      <c r="C64" s="84"/>
      <c r="E64" s="22"/>
      <c r="F64" s="22"/>
      <c r="G64" s="22"/>
      <c r="H64" s="3"/>
      <c r="I64" s="22"/>
      <c r="J64" s="22"/>
    </row>
    <row r="65" spans="1:10" ht="24" customHeight="1">
      <c r="A65" s="57" t="s">
        <v>175</v>
      </c>
      <c r="B65" s="58"/>
      <c r="C65" s="84"/>
      <c r="E65" s="22"/>
      <c r="F65" s="22"/>
      <c r="G65" s="22"/>
      <c r="H65" s="3"/>
      <c r="I65" s="22"/>
      <c r="J65" s="22"/>
    </row>
    <row r="66" spans="1:10" ht="24" customHeight="1">
      <c r="A66" s="57" t="s">
        <v>168</v>
      </c>
      <c r="B66" s="58"/>
      <c r="C66" s="84"/>
      <c r="D66" s="5">
        <v>4688777772</v>
      </c>
      <c r="E66" s="5"/>
      <c r="F66" s="5">
        <v>4680674292</v>
      </c>
      <c r="G66" s="5"/>
      <c r="H66" s="5">
        <v>4688777772</v>
      </c>
      <c r="I66" s="5"/>
      <c r="J66" s="5">
        <v>4680674292</v>
      </c>
    </row>
    <row r="67" spans="1:10" ht="24" customHeight="1">
      <c r="A67" s="2" t="s">
        <v>49</v>
      </c>
      <c r="B67" s="46"/>
      <c r="C67" s="84"/>
      <c r="D67" s="5">
        <v>6140484007</v>
      </c>
      <c r="E67" s="5"/>
      <c r="F67" s="5">
        <v>6135378815</v>
      </c>
      <c r="G67" s="5"/>
      <c r="H67" s="5">
        <v>6140484007</v>
      </c>
      <c r="I67" s="5"/>
      <c r="J67" s="5">
        <v>6135378815</v>
      </c>
    </row>
    <row r="68" spans="1:10" ht="24" customHeight="1">
      <c r="A68" s="2" t="s">
        <v>50</v>
      </c>
      <c r="B68" s="49"/>
      <c r="C68" s="84"/>
      <c r="D68" s="5"/>
      <c r="E68" s="5"/>
      <c r="F68" s="5"/>
      <c r="G68" s="5"/>
      <c r="H68" s="5"/>
      <c r="I68" s="5"/>
      <c r="J68" s="5"/>
    </row>
    <row r="69" spans="1:10" ht="24" customHeight="1">
      <c r="A69" s="57" t="s">
        <v>236</v>
      </c>
      <c r="B69" s="49"/>
      <c r="C69" s="84"/>
      <c r="D69" s="5">
        <v>113858924</v>
      </c>
      <c r="E69" s="5"/>
      <c r="F69" s="5">
        <v>113858924</v>
      </c>
      <c r="G69" s="5"/>
      <c r="H69" s="5">
        <v>113858924</v>
      </c>
      <c r="I69" s="5"/>
      <c r="J69" s="5">
        <v>113858924</v>
      </c>
    </row>
    <row r="70" spans="1:10" ht="24" customHeight="1">
      <c r="A70" s="57" t="s">
        <v>143</v>
      </c>
      <c r="B70" s="51"/>
      <c r="C70" s="46"/>
      <c r="D70" s="5">
        <v>-137718060</v>
      </c>
      <c r="E70" s="56"/>
      <c r="F70" s="5">
        <v>-171602394</v>
      </c>
      <c r="G70" s="56"/>
      <c r="H70" s="5">
        <v>115228270</v>
      </c>
      <c r="I70" s="5"/>
      <c r="J70" s="5">
        <v>107235376</v>
      </c>
    </row>
    <row r="71" spans="1:10" ht="24" customHeight="1">
      <c r="A71" s="57" t="s">
        <v>125</v>
      </c>
      <c r="B71" s="58"/>
      <c r="C71" s="84"/>
      <c r="D71" s="22"/>
      <c r="E71" s="22"/>
      <c r="F71" s="22"/>
      <c r="G71" s="22"/>
      <c r="H71" s="22"/>
      <c r="I71" s="22"/>
      <c r="J71" s="22"/>
    </row>
    <row r="72" spans="1:10" ht="24" customHeight="1">
      <c r="A72" s="57" t="s">
        <v>126</v>
      </c>
      <c r="B72" s="58"/>
      <c r="C72" s="84"/>
      <c r="D72" s="5">
        <v>-4560072</v>
      </c>
      <c r="E72" s="5"/>
      <c r="F72" s="5">
        <v>-4560072</v>
      </c>
      <c r="G72" s="56"/>
      <c r="H72" s="5">
        <v>0</v>
      </c>
      <c r="I72" s="5"/>
      <c r="J72" s="5">
        <v>0</v>
      </c>
    </row>
    <row r="73" spans="1:10" ht="24" customHeight="1">
      <c r="A73" s="57" t="s">
        <v>29</v>
      </c>
      <c r="B73" s="59"/>
      <c r="C73" s="46"/>
      <c r="D73" s="54">
        <v>-261019145</v>
      </c>
      <c r="E73" s="56"/>
      <c r="F73" s="54">
        <v>-314322544</v>
      </c>
      <c r="G73" s="56"/>
      <c r="H73" s="54">
        <v>-212846691</v>
      </c>
      <c r="I73" s="5"/>
      <c r="J73" s="54">
        <v>-266356030</v>
      </c>
    </row>
    <row r="74" spans="1:10" ht="24" customHeight="1">
      <c r="A74" s="1" t="s">
        <v>30</v>
      </c>
      <c r="B74" s="59"/>
      <c r="D74" s="50">
        <f>SUM(D64:D73)</f>
        <v>10539823426</v>
      </c>
      <c r="E74" s="5"/>
      <c r="F74" s="50">
        <f>SUM(F64:F73)</f>
        <v>10439427021</v>
      </c>
      <c r="G74" s="5"/>
      <c r="H74" s="50">
        <f>SUM(H64:H73)</f>
        <v>10845502282</v>
      </c>
      <c r="I74" s="5"/>
      <c r="J74" s="50">
        <f>SUM(J64:J73)</f>
        <v>10770791377</v>
      </c>
    </row>
    <row r="75" spans="1:10" ht="24" customHeight="1" thickBot="1">
      <c r="A75" s="1" t="s">
        <v>31</v>
      </c>
      <c r="B75" s="58"/>
      <c r="C75" s="84"/>
      <c r="D75" s="60">
        <f>SUM(D58,D74)</f>
        <v>11480057988</v>
      </c>
      <c r="E75" s="5"/>
      <c r="F75" s="60">
        <f>SUM(F58,F74)</f>
        <v>10863057092</v>
      </c>
      <c r="G75" s="5"/>
      <c r="H75" s="60">
        <f>SUM(H58,H74)</f>
        <v>10935395540</v>
      </c>
      <c r="I75" s="5"/>
      <c r="J75" s="60">
        <f>SUM(J58,J74)</f>
        <v>10936049381</v>
      </c>
    </row>
    <row r="76" spans="1:10" ht="24" customHeight="1" thickTop="1">
      <c r="D76" s="35"/>
      <c r="E76" s="35"/>
      <c r="F76" s="35"/>
      <c r="G76" s="35"/>
      <c r="H76" s="35"/>
      <c r="I76" s="35"/>
      <c r="J76" s="35"/>
    </row>
    <row r="77" spans="1:10" ht="24" customHeight="1">
      <c r="A77" s="3" t="s">
        <v>16</v>
      </c>
      <c r="E77" s="28"/>
    </row>
    <row r="78" spans="1:10" ht="24" customHeight="1">
      <c r="D78" s="28"/>
      <c r="F78" s="28"/>
      <c r="G78" s="87"/>
      <c r="H78" s="28"/>
      <c r="I78" s="87"/>
      <c r="J78" s="28"/>
    </row>
    <row r="80" spans="1:10" ht="24" customHeight="1">
      <c r="A80" s="88"/>
      <c r="B80" s="88"/>
      <c r="F80" s="88"/>
      <c r="G80" s="88"/>
      <c r="H80" s="88"/>
      <c r="I80" s="88"/>
      <c r="J80" s="88"/>
    </row>
    <row r="81" spans="1:10" ht="24" customHeight="1">
      <c r="A81" s="88"/>
      <c r="B81" s="88"/>
      <c r="F81" s="88"/>
      <c r="G81" s="88"/>
      <c r="H81" s="88"/>
      <c r="I81" s="88"/>
      <c r="J81" s="88"/>
    </row>
    <row r="82" spans="1:10" ht="24" customHeight="1">
      <c r="A82" s="88"/>
      <c r="B82" s="88"/>
      <c r="F82" s="88"/>
      <c r="G82" s="88"/>
      <c r="H82" s="88"/>
      <c r="I82" s="88"/>
      <c r="J82" s="88"/>
    </row>
  </sheetData>
  <mergeCells count="12">
    <mergeCell ref="A4:J4"/>
    <mergeCell ref="H5:J5"/>
    <mergeCell ref="D5:F5"/>
    <mergeCell ref="A39:J39"/>
    <mergeCell ref="D40:F40"/>
    <mergeCell ref="H40:J40"/>
    <mergeCell ref="A80:B80"/>
    <mergeCell ref="A82:B82"/>
    <mergeCell ref="A81:B81"/>
    <mergeCell ref="F81:J81"/>
    <mergeCell ref="F80:J80"/>
    <mergeCell ref="F82:J82"/>
  </mergeCells>
  <phoneticPr fontId="0" type="noConversion"/>
  <printOptions gridLinesSet="0"/>
  <pageMargins left="0.86614173228346458" right="0.39370078740157483" top="0.9055118110236221" bottom="0" header="0.19685039370078741" footer="0.19685039370078741"/>
  <pageSetup paperSize="9" scale="66" orientation="portrait" r:id="rId1"/>
  <headerFooter alignWithMargins="0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8"/>
  <sheetViews>
    <sheetView showGridLines="0" view="pageBreakPreview" zoomScale="80" zoomScaleNormal="75" zoomScaleSheetLayoutView="80" workbookViewId="0"/>
  </sheetViews>
  <sheetFormatPr defaultColWidth="9.08984375" defaultRowHeight="24" customHeight="1"/>
  <cols>
    <col min="1" max="1" width="57.453125" style="3" customWidth="1"/>
    <col min="2" max="2" width="7.54296875" style="3" customWidth="1"/>
    <col min="3" max="3" width="0.90625" style="3" customWidth="1"/>
    <col min="4" max="4" width="15.08984375" style="3" customWidth="1"/>
    <col min="5" max="5" width="0.90625" style="3" customWidth="1"/>
    <col min="6" max="6" width="15.08984375" style="3" customWidth="1"/>
    <col min="7" max="7" width="0.90625" style="3" customWidth="1"/>
    <col min="8" max="8" width="15.08984375" style="47" customWidth="1"/>
    <col min="9" max="9" width="0.90625" style="47" customWidth="1"/>
    <col min="10" max="10" width="15.08984375" style="47" customWidth="1"/>
    <col min="11" max="11" width="0.54296875" style="47" customWidth="1"/>
    <col min="12" max="12" width="1.453125" style="3" customWidth="1"/>
    <col min="13" max="16384" width="9.08984375" style="3"/>
  </cols>
  <sheetData>
    <row r="1" spans="1:11" ht="24" customHeight="1">
      <c r="J1" s="8" t="s">
        <v>42</v>
      </c>
    </row>
    <row r="2" spans="1:11" ht="24" customHeight="1">
      <c r="A2" s="1" t="s">
        <v>101</v>
      </c>
      <c r="B2" s="84"/>
      <c r="C2" s="84"/>
      <c r="D2" s="84"/>
      <c r="E2" s="84"/>
      <c r="F2" s="84"/>
      <c r="G2" s="84"/>
      <c r="H2" s="61"/>
      <c r="I2" s="61"/>
      <c r="J2" s="61"/>
      <c r="K2" s="84"/>
    </row>
    <row r="3" spans="1:11" ht="24" customHeight="1">
      <c r="A3" s="6" t="s">
        <v>144</v>
      </c>
      <c r="B3" s="84"/>
      <c r="C3" s="84"/>
      <c r="D3" s="2"/>
      <c r="E3" s="84"/>
      <c r="F3" s="84"/>
      <c r="G3" s="84"/>
      <c r="H3" s="61"/>
      <c r="I3" s="61"/>
      <c r="J3" s="61"/>
      <c r="K3" s="84"/>
    </row>
    <row r="4" spans="1:11" ht="24" customHeight="1">
      <c r="A4" s="6" t="s">
        <v>200</v>
      </c>
      <c r="B4" s="84"/>
      <c r="C4" s="84"/>
      <c r="D4" s="84"/>
      <c r="E4" s="84"/>
      <c r="F4" s="84"/>
      <c r="G4" s="84"/>
      <c r="H4" s="61"/>
      <c r="I4" s="61"/>
      <c r="J4" s="61"/>
      <c r="K4" s="84"/>
    </row>
    <row r="5" spans="1:11" ht="24" customHeight="1">
      <c r="A5" s="89" t="s">
        <v>28</v>
      </c>
      <c r="B5" s="89"/>
      <c r="C5" s="89"/>
      <c r="D5" s="89"/>
      <c r="E5" s="89"/>
      <c r="F5" s="89"/>
      <c r="G5" s="89"/>
      <c r="H5" s="89"/>
      <c r="I5" s="89"/>
      <c r="J5" s="89"/>
      <c r="K5" s="84"/>
    </row>
    <row r="6" spans="1:11" ht="24" customHeight="1">
      <c r="A6" s="8"/>
      <c r="B6" s="2"/>
      <c r="C6" s="8"/>
      <c r="D6" s="90" t="s">
        <v>14</v>
      </c>
      <c r="E6" s="90"/>
      <c r="F6" s="90"/>
      <c r="H6" s="90" t="s">
        <v>15</v>
      </c>
      <c r="I6" s="90"/>
      <c r="J6" s="90"/>
      <c r="K6" s="84"/>
    </row>
    <row r="7" spans="1:11" ht="24" customHeight="1">
      <c r="B7" s="41" t="s">
        <v>89</v>
      </c>
      <c r="C7" s="42"/>
      <c r="D7" s="62">
        <v>2023</v>
      </c>
      <c r="E7" s="4"/>
      <c r="F7" s="62">
        <v>2022</v>
      </c>
      <c r="G7" s="4"/>
      <c r="H7" s="62">
        <v>2023</v>
      </c>
      <c r="I7" s="4"/>
      <c r="J7" s="62">
        <v>2022</v>
      </c>
      <c r="K7" s="84"/>
    </row>
    <row r="8" spans="1:11" ht="24" customHeight="1">
      <c r="A8" s="63" t="s">
        <v>128</v>
      </c>
      <c r="B8" s="4"/>
      <c r="C8" s="42"/>
      <c r="D8" s="4"/>
      <c r="E8" s="4"/>
      <c r="F8" s="4"/>
      <c r="G8" s="4"/>
      <c r="H8" s="4"/>
      <c r="I8" s="4"/>
      <c r="J8" s="4"/>
      <c r="K8" s="84"/>
    </row>
    <row r="9" spans="1:11" ht="24" customHeight="1">
      <c r="A9" s="64" t="s">
        <v>33</v>
      </c>
      <c r="B9" s="84"/>
      <c r="C9" s="42"/>
      <c r="D9" s="4"/>
      <c r="E9" s="4"/>
      <c r="F9" s="4"/>
      <c r="G9" s="4"/>
      <c r="H9" s="4"/>
      <c r="I9" s="4"/>
      <c r="J9" s="4"/>
      <c r="K9" s="84"/>
    </row>
    <row r="10" spans="1:11" ht="24" customHeight="1">
      <c r="A10" s="2" t="s">
        <v>133</v>
      </c>
      <c r="B10" s="46"/>
      <c r="D10" s="65">
        <v>14822687</v>
      </c>
      <c r="E10" s="18"/>
      <c r="F10" s="65">
        <v>15607328</v>
      </c>
      <c r="G10" s="65"/>
      <c r="H10" s="18">
        <v>0</v>
      </c>
      <c r="I10" s="18"/>
      <c r="J10" s="18">
        <v>0</v>
      </c>
      <c r="K10" s="84"/>
    </row>
    <row r="11" spans="1:11" ht="24" customHeight="1">
      <c r="A11" s="2" t="s">
        <v>97</v>
      </c>
      <c r="B11" s="46"/>
      <c r="D11" s="65">
        <v>110548280</v>
      </c>
      <c r="E11" s="65"/>
      <c r="F11" s="65">
        <v>27047297</v>
      </c>
      <c r="G11" s="65"/>
      <c r="H11" s="18">
        <v>101492620</v>
      </c>
      <c r="I11" s="65"/>
      <c r="J11" s="18">
        <v>19024361</v>
      </c>
      <c r="K11" s="84"/>
    </row>
    <row r="12" spans="1:11" ht="24" customHeight="1">
      <c r="A12" s="2" t="s">
        <v>187</v>
      </c>
      <c r="B12" s="46"/>
      <c r="D12" s="65">
        <v>14583124</v>
      </c>
      <c r="E12" s="18"/>
      <c r="F12" s="65">
        <v>-109588872</v>
      </c>
      <c r="G12" s="18"/>
      <c r="H12" s="18">
        <v>10231365</v>
      </c>
      <c r="I12" s="18"/>
      <c r="J12" s="18">
        <v>-103703414</v>
      </c>
      <c r="K12" s="84"/>
    </row>
    <row r="13" spans="1:11" ht="24" customHeight="1">
      <c r="A13" s="2" t="s">
        <v>109</v>
      </c>
      <c r="B13" s="49"/>
      <c r="D13" s="65">
        <v>6787535</v>
      </c>
      <c r="E13" s="65"/>
      <c r="F13" s="65">
        <v>3883904</v>
      </c>
      <c r="G13" s="65"/>
      <c r="H13" s="18">
        <v>6787535</v>
      </c>
      <c r="I13" s="65"/>
      <c r="J13" s="18">
        <v>3883904</v>
      </c>
      <c r="K13" s="84"/>
    </row>
    <row r="14" spans="1:11" ht="24" customHeight="1">
      <c r="A14" s="2" t="s">
        <v>32</v>
      </c>
      <c r="B14" s="49"/>
      <c r="D14" s="66">
        <v>3333987</v>
      </c>
      <c r="E14" s="18"/>
      <c r="F14" s="66">
        <v>3316300</v>
      </c>
      <c r="G14" s="18"/>
      <c r="H14" s="67">
        <v>8593970</v>
      </c>
      <c r="I14" s="18"/>
      <c r="J14" s="67">
        <v>6168565</v>
      </c>
      <c r="K14" s="84"/>
    </row>
    <row r="15" spans="1:11" ht="24" customHeight="1">
      <c r="A15" s="64" t="s">
        <v>34</v>
      </c>
      <c r="B15" s="49"/>
      <c r="D15" s="67">
        <f>SUM(D10:D14)</f>
        <v>150075613</v>
      </c>
      <c r="E15" s="18"/>
      <c r="F15" s="67">
        <f>SUM(F10:F14)</f>
        <v>-59734043</v>
      </c>
      <c r="G15" s="18"/>
      <c r="H15" s="67">
        <f>SUM(H10:H14)</f>
        <v>127105490</v>
      </c>
      <c r="I15" s="18"/>
      <c r="J15" s="67">
        <f>SUM(J10:J14)</f>
        <v>-74626584</v>
      </c>
      <c r="K15" s="84"/>
    </row>
    <row r="16" spans="1:11" ht="24" customHeight="1">
      <c r="A16" s="64" t="s">
        <v>35</v>
      </c>
      <c r="B16" s="49"/>
      <c r="D16" s="18"/>
      <c r="E16" s="18"/>
      <c r="F16" s="18"/>
      <c r="G16" s="18"/>
      <c r="H16" s="18"/>
      <c r="I16" s="18"/>
      <c r="J16" s="18"/>
      <c r="K16" s="84"/>
    </row>
    <row r="17" spans="1:11" ht="24" customHeight="1">
      <c r="A17" s="2" t="s">
        <v>36</v>
      </c>
      <c r="B17" s="51"/>
      <c r="D17" s="18">
        <v>66490697</v>
      </c>
      <c r="E17" s="18"/>
      <c r="F17" s="18">
        <v>46177111</v>
      </c>
      <c r="G17" s="18"/>
      <c r="H17" s="18">
        <v>25307190</v>
      </c>
      <c r="I17" s="18"/>
      <c r="J17" s="18">
        <v>22750697</v>
      </c>
      <c r="K17" s="84"/>
    </row>
    <row r="18" spans="1:11" ht="24" customHeight="1">
      <c r="A18" s="2" t="s">
        <v>134</v>
      </c>
      <c r="B18" s="46"/>
      <c r="D18" s="18">
        <v>4636476</v>
      </c>
      <c r="E18" s="18"/>
      <c r="F18" s="18">
        <v>1775218</v>
      </c>
      <c r="G18" s="18"/>
      <c r="H18" s="18">
        <v>2952136</v>
      </c>
      <c r="I18" s="18"/>
      <c r="J18" s="18">
        <v>3998537</v>
      </c>
      <c r="K18" s="84"/>
    </row>
    <row r="19" spans="1:11" ht="24" customHeight="1">
      <c r="A19" s="2" t="s">
        <v>227</v>
      </c>
      <c r="B19" s="46"/>
      <c r="D19" s="18">
        <v>9188860</v>
      </c>
      <c r="E19" s="18"/>
      <c r="F19" s="18">
        <v>-763713</v>
      </c>
      <c r="G19" s="18"/>
      <c r="H19" s="18">
        <v>0</v>
      </c>
      <c r="I19" s="18"/>
      <c r="J19" s="18">
        <v>-2100000</v>
      </c>
      <c r="K19" s="84"/>
    </row>
    <row r="20" spans="1:11" ht="24" customHeight="1">
      <c r="A20" s="2" t="s">
        <v>37</v>
      </c>
      <c r="B20" s="46"/>
      <c r="D20" s="67">
        <v>40441934</v>
      </c>
      <c r="E20" s="18"/>
      <c r="F20" s="67">
        <v>27525911</v>
      </c>
      <c r="G20" s="18"/>
      <c r="H20" s="67">
        <v>13591517</v>
      </c>
      <c r="I20" s="18"/>
      <c r="J20" s="67">
        <v>13685685</v>
      </c>
      <c r="K20" s="84"/>
    </row>
    <row r="21" spans="1:11" ht="24" customHeight="1">
      <c r="A21" s="64" t="s">
        <v>38</v>
      </c>
      <c r="B21" s="46"/>
      <c r="D21" s="67">
        <f>SUM(D17:D20)</f>
        <v>120757967</v>
      </c>
      <c r="E21" s="18"/>
      <c r="F21" s="67">
        <f>SUM(F17:F20)</f>
        <v>74714527</v>
      </c>
      <c r="G21" s="18"/>
      <c r="H21" s="67">
        <f>SUM(H17:H20)</f>
        <v>41850843</v>
      </c>
      <c r="I21" s="18"/>
      <c r="J21" s="67">
        <f>SUM(J17:J20)</f>
        <v>38334919</v>
      </c>
      <c r="K21" s="84"/>
    </row>
    <row r="22" spans="1:11" ht="24" customHeight="1">
      <c r="A22" s="64" t="s">
        <v>197</v>
      </c>
      <c r="B22" s="46"/>
      <c r="D22" s="18">
        <f>SUM(D15-D21)</f>
        <v>29317646</v>
      </c>
      <c r="E22" s="18"/>
      <c r="F22" s="18">
        <f>SUM(F15-F21)</f>
        <v>-134448570</v>
      </c>
      <c r="G22" s="18"/>
      <c r="H22" s="18">
        <f>SUM(H15-H21)</f>
        <v>85254647</v>
      </c>
      <c r="I22" s="18"/>
      <c r="J22" s="18">
        <f>SUM(J15-J21)</f>
        <v>-112961503</v>
      </c>
      <c r="K22" s="84"/>
    </row>
    <row r="23" spans="1:11" ht="24" customHeight="1">
      <c r="A23" s="68" t="s">
        <v>39</v>
      </c>
      <c r="B23" s="46"/>
      <c r="D23" s="18">
        <v>-880905</v>
      </c>
      <c r="E23" s="18"/>
      <c r="F23" s="18">
        <v>-1594615</v>
      </c>
      <c r="G23" s="18"/>
      <c r="H23" s="18">
        <v>-300863</v>
      </c>
      <c r="I23" s="18"/>
      <c r="J23" s="18">
        <v>-671608</v>
      </c>
      <c r="K23" s="84"/>
    </row>
    <row r="24" spans="1:11" ht="24" customHeight="1">
      <c r="A24" s="68" t="s">
        <v>188</v>
      </c>
      <c r="B24" s="51"/>
      <c r="D24" s="18">
        <v>0</v>
      </c>
      <c r="E24" s="18"/>
      <c r="F24" s="18">
        <v>0</v>
      </c>
      <c r="G24" s="18"/>
      <c r="H24" s="18">
        <v>-77259624</v>
      </c>
      <c r="I24" s="18"/>
      <c r="J24" s="18">
        <v>0</v>
      </c>
      <c r="K24" s="84"/>
    </row>
    <row r="25" spans="1:11" ht="24" customHeight="1">
      <c r="A25" s="68" t="s">
        <v>145</v>
      </c>
      <c r="B25" s="46">
        <v>8</v>
      </c>
      <c r="D25" s="67">
        <v>14315237</v>
      </c>
      <c r="E25" s="18"/>
      <c r="F25" s="67">
        <v>41117041</v>
      </c>
      <c r="G25" s="18"/>
      <c r="H25" s="67">
        <v>0</v>
      </c>
      <c r="I25" s="18"/>
      <c r="J25" s="67">
        <v>0</v>
      </c>
      <c r="K25" s="84"/>
    </row>
    <row r="26" spans="1:11" ht="24" customHeight="1">
      <c r="A26" s="64" t="s">
        <v>40</v>
      </c>
      <c r="D26" s="18">
        <f>SUM(D22:D25)</f>
        <v>42751978</v>
      </c>
      <c r="E26" s="18"/>
      <c r="F26" s="18">
        <f>SUM(F22:F25)</f>
        <v>-94926144</v>
      </c>
      <c r="G26" s="18"/>
      <c r="H26" s="18">
        <f>SUM(H22:H25)</f>
        <v>7694160</v>
      </c>
      <c r="I26" s="18"/>
      <c r="J26" s="18">
        <f>SUM(J22:J25)</f>
        <v>-113633111</v>
      </c>
      <c r="K26" s="84"/>
    </row>
    <row r="27" spans="1:11" ht="24" customHeight="1">
      <c r="A27" s="68" t="s">
        <v>189</v>
      </c>
      <c r="B27" s="46">
        <v>11</v>
      </c>
      <c r="D27" s="67">
        <v>-1253715</v>
      </c>
      <c r="E27" s="18"/>
      <c r="F27" s="67">
        <v>957094</v>
      </c>
      <c r="G27" s="18"/>
      <c r="H27" s="67">
        <v>-1315638</v>
      </c>
      <c r="I27" s="18"/>
      <c r="J27" s="67">
        <v>1254082</v>
      </c>
      <c r="K27" s="84"/>
    </row>
    <row r="28" spans="1:11" ht="24" customHeight="1">
      <c r="A28" s="69" t="s">
        <v>41</v>
      </c>
      <c r="B28" s="51"/>
      <c r="D28" s="67">
        <f>SUM(D26:D27)</f>
        <v>41498263</v>
      </c>
      <c r="E28" s="18"/>
      <c r="F28" s="67">
        <f>SUM(F26:F27)</f>
        <v>-93969050</v>
      </c>
      <c r="G28" s="18"/>
      <c r="H28" s="67">
        <f>SUM(H26:H27)</f>
        <v>6378522</v>
      </c>
      <c r="I28" s="18"/>
      <c r="J28" s="67">
        <f>SUM(J26:J27)</f>
        <v>-112379029</v>
      </c>
      <c r="K28" s="84"/>
    </row>
    <row r="29" spans="1:11" ht="24" customHeight="1">
      <c r="A29" s="70"/>
      <c r="B29" s="51"/>
      <c r="D29" s="18"/>
      <c r="E29" s="18"/>
      <c r="F29" s="18"/>
      <c r="G29" s="18"/>
      <c r="H29" s="18"/>
      <c r="I29" s="18"/>
      <c r="J29" s="18"/>
      <c r="K29" s="84"/>
    </row>
    <row r="30" spans="1:11" ht="24" customHeight="1">
      <c r="A30" s="70" t="s">
        <v>16</v>
      </c>
      <c r="B30" s="51"/>
      <c r="D30" s="18"/>
      <c r="E30" s="18"/>
      <c r="F30" s="18"/>
      <c r="G30" s="18"/>
      <c r="H30" s="18"/>
      <c r="I30" s="18"/>
      <c r="J30" s="18"/>
      <c r="K30" s="84"/>
    </row>
    <row r="31" spans="1:11" ht="24" customHeight="1">
      <c r="J31" s="8" t="s">
        <v>42</v>
      </c>
      <c r="K31" s="84"/>
    </row>
    <row r="32" spans="1:11" ht="24" customHeight="1">
      <c r="A32" s="1" t="s">
        <v>101</v>
      </c>
      <c r="B32" s="84"/>
      <c r="C32" s="84"/>
      <c r="D32" s="84"/>
      <c r="E32" s="84"/>
      <c r="F32" s="84"/>
      <c r="G32" s="84"/>
      <c r="H32" s="61"/>
      <c r="I32" s="61"/>
      <c r="J32" s="61"/>
      <c r="K32" s="84"/>
    </row>
    <row r="33" spans="1:11" ht="24" customHeight="1">
      <c r="A33" s="6" t="s">
        <v>146</v>
      </c>
      <c r="B33" s="84"/>
      <c r="C33" s="84"/>
      <c r="D33" s="2"/>
      <c r="E33" s="84"/>
      <c r="F33" s="84"/>
      <c r="G33" s="84"/>
      <c r="H33" s="61"/>
      <c r="I33" s="61"/>
      <c r="J33" s="61"/>
      <c r="K33" s="84"/>
    </row>
    <row r="34" spans="1:11" ht="24" customHeight="1">
      <c r="A34" s="6" t="s">
        <v>200</v>
      </c>
      <c r="B34" s="84"/>
      <c r="C34" s="84"/>
      <c r="D34" s="84"/>
      <c r="E34" s="84"/>
      <c r="F34" s="84"/>
      <c r="G34" s="84"/>
      <c r="H34" s="61"/>
      <c r="I34" s="61"/>
      <c r="J34" s="61"/>
      <c r="K34" s="84"/>
    </row>
    <row r="35" spans="1:11" ht="24" customHeight="1">
      <c r="A35" s="89" t="s">
        <v>28</v>
      </c>
      <c r="B35" s="89"/>
      <c r="C35" s="89"/>
      <c r="D35" s="89"/>
      <c r="E35" s="89"/>
      <c r="F35" s="89"/>
      <c r="G35" s="89"/>
      <c r="H35" s="89"/>
      <c r="I35" s="89"/>
      <c r="J35" s="89"/>
      <c r="K35" s="84"/>
    </row>
    <row r="36" spans="1:11" ht="24" customHeight="1">
      <c r="A36" s="8"/>
      <c r="B36" s="2"/>
      <c r="C36" s="8"/>
      <c r="D36" s="90" t="s">
        <v>14</v>
      </c>
      <c r="E36" s="90"/>
      <c r="F36" s="90"/>
      <c r="H36" s="90" t="s">
        <v>15</v>
      </c>
      <c r="I36" s="90"/>
      <c r="J36" s="90"/>
      <c r="K36" s="84"/>
    </row>
    <row r="37" spans="1:11" ht="24" customHeight="1">
      <c r="B37" s="41" t="s">
        <v>89</v>
      </c>
      <c r="C37" s="42"/>
      <c r="D37" s="62">
        <v>2023</v>
      </c>
      <c r="E37" s="4"/>
      <c r="F37" s="62">
        <v>2022</v>
      </c>
      <c r="G37" s="4"/>
      <c r="H37" s="62">
        <v>2023</v>
      </c>
      <c r="I37" s="4"/>
      <c r="J37" s="62">
        <v>2022</v>
      </c>
      <c r="K37" s="84"/>
    </row>
    <row r="38" spans="1:11" ht="24" customHeight="1">
      <c r="A38" s="64" t="s">
        <v>129</v>
      </c>
      <c r="B38" s="51"/>
      <c r="D38" s="18"/>
      <c r="E38" s="18"/>
      <c r="F38" s="18"/>
      <c r="G38" s="18"/>
      <c r="H38" s="18"/>
      <c r="I38" s="18"/>
      <c r="J38" s="18"/>
      <c r="K38" s="84"/>
    </row>
    <row r="39" spans="1:11" ht="24" customHeight="1">
      <c r="A39" s="69" t="s">
        <v>190</v>
      </c>
      <c r="B39" s="51"/>
      <c r="D39" s="18"/>
      <c r="E39" s="18"/>
      <c r="F39" s="18"/>
      <c r="G39" s="18"/>
      <c r="H39" s="18"/>
      <c r="I39" s="18"/>
      <c r="J39" s="18"/>
      <c r="K39" s="84"/>
    </row>
    <row r="40" spans="1:11" ht="24" customHeight="1">
      <c r="A40" s="69" t="s">
        <v>191</v>
      </c>
      <c r="B40" s="51"/>
      <c r="D40" s="18"/>
      <c r="E40" s="18"/>
      <c r="F40" s="18"/>
      <c r="G40" s="18"/>
      <c r="H40" s="18"/>
      <c r="I40" s="18"/>
      <c r="J40" s="18"/>
      <c r="K40" s="84"/>
    </row>
    <row r="41" spans="1:11" ht="24" customHeight="1">
      <c r="A41" s="68" t="s">
        <v>198</v>
      </c>
      <c r="B41" s="51"/>
      <c r="H41" s="3"/>
      <c r="I41" s="3"/>
      <c r="J41" s="3"/>
      <c r="K41" s="84"/>
    </row>
    <row r="42" spans="1:11" ht="24" customHeight="1">
      <c r="A42" s="2" t="s">
        <v>43</v>
      </c>
      <c r="B42" s="51"/>
      <c r="D42" s="18">
        <v>73879395</v>
      </c>
      <c r="E42" s="18"/>
      <c r="F42" s="18">
        <v>87856643</v>
      </c>
      <c r="G42" s="18"/>
      <c r="H42" s="18">
        <v>73879395</v>
      </c>
      <c r="I42" s="18"/>
      <c r="J42" s="18">
        <v>87856643</v>
      </c>
      <c r="K42" s="84"/>
    </row>
    <row r="43" spans="1:11" ht="24" customHeight="1">
      <c r="A43" s="2" t="s">
        <v>192</v>
      </c>
      <c r="B43" s="51"/>
      <c r="E43" s="18"/>
      <c r="F43" s="18"/>
      <c r="G43" s="18"/>
      <c r="H43" s="18"/>
      <c r="I43" s="18"/>
      <c r="J43" s="18"/>
      <c r="K43" s="84"/>
    </row>
    <row r="44" spans="1:11" ht="24" customHeight="1">
      <c r="A44" s="2" t="s">
        <v>193</v>
      </c>
      <c r="B44" s="51"/>
      <c r="D44" s="18">
        <v>32284</v>
      </c>
      <c r="E44" s="18"/>
      <c r="F44" s="18">
        <v>-824722</v>
      </c>
      <c r="G44" s="18"/>
      <c r="H44" s="18">
        <v>0</v>
      </c>
      <c r="I44" s="18"/>
      <c r="J44" s="18">
        <v>0</v>
      </c>
      <c r="K44" s="84"/>
    </row>
    <row r="45" spans="1:11" ht="24" customHeight="1">
      <c r="A45" s="2" t="s">
        <v>44</v>
      </c>
      <c r="B45" s="51"/>
      <c r="H45" s="3"/>
      <c r="I45" s="3"/>
      <c r="J45" s="3"/>
      <c r="K45" s="84"/>
    </row>
    <row r="46" spans="1:11" ht="24" customHeight="1">
      <c r="A46" s="2" t="s">
        <v>194</v>
      </c>
      <c r="B46" s="46">
        <v>11</v>
      </c>
      <c r="D46" s="18">
        <v>-15491811</v>
      </c>
      <c r="E46" s="18"/>
      <c r="F46" s="18">
        <v>-1352926</v>
      </c>
      <c r="G46" s="18"/>
      <c r="H46" s="18">
        <v>-15491811</v>
      </c>
      <c r="I46" s="18"/>
      <c r="J46" s="18">
        <v>-1352926</v>
      </c>
      <c r="K46" s="84"/>
    </row>
    <row r="47" spans="1:11" ht="24" customHeight="1">
      <c r="A47" s="69" t="s">
        <v>195</v>
      </c>
      <c r="B47" s="51"/>
      <c r="D47" s="18"/>
      <c r="E47" s="18"/>
      <c r="F47" s="18"/>
      <c r="G47" s="18"/>
      <c r="H47" s="18"/>
      <c r="I47" s="18"/>
      <c r="J47" s="18"/>
      <c r="K47" s="84"/>
    </row>
    <row r="48" spans="1:11" ht="24" customHeight="1">
      <c r="A48" s="69" t="s">
        <v>191</v>
      </c>
      <c r="B48" s="49"/>
      <c r="D48" s="18"/>
      <c r="E48" s="18"/>
      <c r="F48" s="18"/>
      <c r="G48" s="18"/>
      <c r="H48" s="18"/>
      <c r="I48" s="18"/>
      <c r="J48" s="18"/>
      <c r="K48" s="84"/>
    </row>
    <row r="49" spans="1:11" ht="24" customHeight="1">
      <c r="A49" s="71" t="s">
        <v>237</v>
      </c>
      <c r="B49" s="49"/>
      <c r="D49" s="18"/>
      <c r="E49" s="18"/>
      <c r="F49" s="18"/>
      <c r="G49" s="18"/>
      <c r="H49" s="18"/>
      <c r="I49" s="18"/>
      <c r="J49" s="18"/>
      <c r="K49" s="84"/>
    </row>
    <row r="50" spans="1:11" ht="24" customHeight="1">
      <c r="A50" s="72" t="s">
        <v>153</v>
      </c>
      <c r="B50" s="49"/>
      <c r="D50" s="18">
        <v>-327606.16999999993</v>
      </c>
      <c r="E50" s="18"/>
      <c r="F50" s="18">
        <v>0</v>
      </c>
      <c r="G50" s="18"/>
      <c r="H50" s="18">
        <v>-327606.16999999993</v>
      </c>
      <c r="I50" s="18"/>
      <c r="J50" s="18">
        <v>0</v>
      </c>
      <c r="K50" s="84"/>
    </row>
    <row r="51" spans="1:11" ht="24" customHeight="1">
      <c r="A51" s="2" t="s">
        <v>232</v>
      </c>
      <c r="B51" s="49"/>
      <c r="D51" s="18"/>
      <c r="E51" s="18"/>
      <c r="F51" s="18"/>
      <c r="G51" s="18"/>
      <c r="H51" s="18"/>
      <c r="I51" s="18"/>
      <c r="J51" s="18"/>
      <c r="K51" s="84"/>
    </row>
    <row r="52" spans="1:11" ht="24" customHeight="1">
      <c r="A52" s="2" t="s">
        <v>193</v>
      </c>
      <c r="B52" s="49"/>
      <c r="D52" s="67">
        <v>-208679</v>
      </c>
      <c r="E52" s="18"/>
      <c r="F52" s="67">
        <v>-7251720</v>
      </c>
      <c r="G52" s="18"/>
      <c r="H52" s="67">
        <v>0</v>
      </c>
      <c r="I52" s="18"/>
      <c r="J52" s="67">
        <v>0</v>
      </c>
      <c r="K52" s="84"/>
    </row>
    <row r="53" spans="1:11" ht="24" customHeight="1">
      <c r="A53" s="69" t="s">
        <v>199</v>
      </c>
      <c r="B53" s="49"/>
      <c r="D53" s="18"/>
      <c r="E53" s="18"/>
      <c r="F53" s="18"/>
      <c r="G53" s="18"/>
      <c r="H53" s="18"/>
      <c r="I53" s="18"/>
      <c r="J53" s="18"/>
      <c r="K53" s="84"/>
    </row>
    <row r="54" spans="1:11" ht="24" customHeight="1">
      <c r="A54" s="69" t="s">
        <v>103</v>
      </c>
      <c r="B54" s="7"/>
      <c r="D54" s="67">
        <f>SUM(D42:D53)</f>
        <v>57883582.829999998</v>
      </c>
      <c r="E54" s="18"/>
      <c r="F54" s="67">
        <f>SUM(F42:F53)</f>
        <v>78427275</v>
      </c>
      <c r="G54" s="18"/>
      <c r="H54" s="67">
        <f>SUM(H42:H53)</f>
        <v>58059977.829999998</v>
      </c>
      <c r="I54" s="18"/>
      <c r="J54" s="67">
        <f>SUM(J42:J53)</f>
        <v>86503717</v>
      </c>
      <c r="K54" s="84"/>
    </row>
    <row r="55" spans="1:11" ht="24" customHeight="1" thickBot="1">
      <c r="A55" s="69" t="s">
        <v>92</v>
      </c>
      <c r="B55" s="7"/>
      <c r="D55" s="73">
        <f>SUM(D28,D54)</f>
        <v>99381845.829999998</v>
      </c>
      <c r="E55" s="18"/>
      <c r="F55" s="73">
        <f>SUM(F28,F54)</f>
        <v>-15541775</v>
      </c>
      <c r="G55" s="18"/>
      <c r="H55" s="73">
        <f>SUM(H28,H54)</f>
        <v>64438499.829999998</v>
      </c>
      <c r="I55" s="18"/>
      <c r="J55" s="73">
        <f>SUM(J28,J54)</f>
        <v>-25875312</v>
      </c>
      <c r="K55" s="84"/>
    </row>
    <row r="56" spans="1:11" ht="24" customHeight="1" thickTop="1">
      <c r="A56" s="64"/>
      <c r="B56" s="7"/>
      <c r="D56" s="18"/>
      <c r="E56" s="18"/>
      <c r="F56" s="18"/>
      <c r="G56" s="18"/>
      <c r="H56" s="18"/>
      <c r="I56" s="18"/>
      <c r="J56" s="18"/>
      <c r="K56" s="84"/>
    </row>
    <row r="57" spans="1:11" ht="24" customHeight="1">
      <c r="A57" s="74" t="s">
        <v>45</v>
      </c>
      <c r="B57" s="46">
        <v>12</v>
      </c>
      <c r="D57" s="18"/>
      <c r="E57" s="18"/>
      <c r="F57" s="18"/>
      <c r="G57" s="18"/>
      <c r="H57" s="18"/>
      <c r="I57" s="18"/>
      <c r="J57" s="18"/>
      <c r="K57" s="84"/>
    </row>
    <row r="58" spans="1:11" ht="24" customHeight="1">
      <c r="A58" s="70" t="s">
        <v>233</v>
      </c>
      <c r="D58" s="75">
        <f>+D28/9370363565</f>
        <v>4.428671599787601E-3</v>
      </c>
      <c r="E58" s="75"/>
      <c r="F58" s="75">
        <v>-0.01</v>
      </c>
      <c r="G58" s="75"/>
      <c r="H58" s="75">
        <f>+H28/9370363565</f>
        <v>6.8071232836951299E-4</v>
      </c>
      <c r="I58" s="75"/>
      <c r="J58" s="75">
        <v>-1.2E-2</v>
      </c>
      <c r="K58" s="84"/>
    </row>
    <row r="59" spans="1:11" ht="24" customHeight="1">
      <c r="A59" s="70" t="s">
        <v>234</v>
      </c>
      <c r="B59" s="46"/>
      <c r="D59" s="75">
        <v>4.428671599787601E-3</v>
      </c>
      <c r="E59" s="75"/>
      <c r="F59" s="75">
        <v>-8.9999999999999993E-3</v>
      </c>
      <c r="G59" s="75"/>
      <c r="H59" s="75">
        <v>6.9999999999999999E-4</v>
      </c>
      <c r="I59" s="75"/>
      <c r="J59" s="75">
        <v>-1.0999999999999999E-2</v>
      </c>
      <c r="K59" s="84"/>
    </row>
    <row r="60" spans="1:11" ht="24" customHeight="1">
      <c r="A60" s="70"/>
      <c r="B60" s="49"/>
      <c r="D60" s="75"/>
      <c r="E60" s="75"/>
      <c r="F60" s="75"/>
      <c r="G60" s="75"/>
      <c r="H60" s="75"/>
      <c r="I60" s="75"/>
      <c r="J60" s="75"/>
      <c r="K60" s="84"/>
    </row>
    <row r="61" spans="1:11" ht="24" customHeight="1">
      <c r="A61" s="70" t="s">
        <v>16</v>
      </c>
      <c r="B61" s="49"/>
      <c r="D61" s="75"/>
      <c r="E61" s="75"/>
      <c r="F61" s="75"/>
      <c r="G61" s="75"/>
      <c r="H61" s="75"/>
      <c r="I61" s="75"/>
      <c r="J61" s="75"/>
      <c r="K61" s="84"/>
    </row>
    <row r="62" spans="1:11" ht="24" customHeight="1">
      <c r="A62" s="70"/>
      <c r="B62" s="49"/>
      <c r="D62" s="75"/>
      <c r="E62" s="75"/>
      <c r="F62" s="75"/>
      <c r="G62" s="75"/>
      <c r="H62" s="75"/>
      <c r="I62" s="75"/>
      <c r="J62" s="75"/>
      <c r="K62" s="84"/>
    </row>
    <row r="63" spans="1:11" ht="24" customHeight="1">
      <c r="A63" s="70"/>
      <c r="B63" s="49"/>
      <c r="D63" s="75"/>
      <c r="E63" s="75"/>
      <c r="F63" s="75"/>
      <c r="G63" s="75"/>
      <c r="H63" s="75"/>
      <c r="I63" s="75"/>
      <c r="J63" s="75"/>
      <c r="K63" s="84"/>
    </row>
    <row r="64" spans="1:11" ht="24" customHeight="1">
      <c r="A64" s="70"/>
      <c r="B64" s="49"/>
      <c r="D64" s="75"/>
      <c r="E64" s="75"/>
      <c r="F64" s="75"/>
      <c r="G64" s="75"/>
      <c r="H64" s="75"/>
      <c r="I64" s="75"/>
      <c r="J64" s="75"/>
      <c r="K64" s="84"/>
    </row>
    <row r="65" spans="1:11" ht="24" customHeight="1">
      <c r="A65" s="70"/>
      <c r="B65" s="49"/>
      <c r="D65" s="75"/>
      <c r="E65" s="75"/>
      <c r="F65" s="75"/>
      <c r="G65" s="75"/>
      <c r="H65" s="75"/>
      <c r="I65" s="75"/>
      <c r="J65" s="75"/>
      <c r="K65" s="84"/>
    </row>
    <row r="66" spans="1:11" ht="24" customHeight="1">
      <c r="A66" s="84"/>
      <c r="G66" s="84"/>
      <c r="H66" s="84"/>
      <c r="I66" s="84"/>
      <c r="J66" s="84"/>
      <c r="K66" s="84"/>
    </row>
    <row r="67" spans="1:11" ht="24" customHeight="1">
      <c r="A67" s="84"/>
      <c r="G67" s="84"/>
      <c r="H67" s="84"/>
      <c r="I67" s="84"/>
      <c r="J67" s="84"/>
      <c r="K67" s="84"/>
    </row>
    <row r="68" spans="1:11" ht="24" customHeight="1">
      <c r="A68" s="1"/>
      <c r="B68" s="84"/>
      <c r="C68" s="84"/>
      <c r="D68" s="84"/>
      <c r="E68" s="84"/>
      <c r="F68" s="84"/>
      <c r="G68" s="84"/>
      <c r="H68" s="61"/>
      <c r="I68" s="61"/>
      <c r="J68" s="8" t="s">
        <v>42</v>
      </c>
      <c r="K68" s="84"/>
    </row>
    <row r="69" spans="1:11" ht="24" customHeight="1">
      <c r="A69" s="1" t="s">
        <v>101</v>
      </c>
      <c r="B69" s="84"/>
      <c r="C69" s="84"/>
      <c r="D69" s="84"/>
      <c r="E69" s="84"/>
      <c r="F69" s="84"/>
      <c r="G69" s="84"/>
      <c r="H69" s="61"/>
      <c r="I69" s="61"/>
      <c r="J69" s="61"/>
      <c r="K69" s="84"/>
    </row>
    <row r="70" spans="1:11" ht="24" customHeight="1">
      <c r="A70" s="6" t="s">
        <v>144</v>
      </c>
      <c r="B70" s="84"/>
      <c r="C70" s="84"/>
      <c r="D70" s="2"/>
      <c r="E70" s="84"/>
      <c r="F70" s="84"/>
      <c r="G70" s="84"/>
      <c r="H70" s="61"/>
      <c r="I70" s="61"/>
      <c r="J70" s="61"/>
      <c r="K70" s="84"/>
    </row>
    <row r="71" spans="1:11" ht="24" customHeight="1">
      <c r="A71" s="6" t="s">
        <v>201</v>
      </c>
      <c r="B71" s="84"/>
      <c r="C71" s="84"/>
      <c r="D71" s="84"/>
      <c r="E71" s="84"/>
      <c r="F71" s="84"/>
      <c r="G71" s="84"/>
      <c r="H71" s="61"/>
      <c r="I71" s="61"/>
      <c r="J71" s="61"/>
      <c r="K71" s="84"/>
    </row>
    <row r="72" spans="1:11" ht="24" customHeight="1">
      <c r="A72" s="89" t="s">
        <v>28</v>
      </c>
      <c r="B72" s="89"/>
      <c r="C72" s="89"/>
      <c r="D72" s="89"/>
      <c r="E72" s="89"/>
      <c r="F72" s="89"/>
      <c r="G72" s="89"/>
      <c r="H72" s="89"/>
      <c r="I72" s="89"/>
      <c r="J72" s="89"/>
      <c r="K72" s="84"/>
    </row>
    <row r="73" spans="1:11" ht="24" customHeight="1">
      <c r="A73" s="8"/>
      <c r="B73" s="2"/>
      <c r="C73" s="8"/>
      <c r="D73" s="90" t="s">
        <v>14</v>
      </c>
      <c r="E73" s="90"/>
      <c r="F73" s="90"/>
      <c r="H73" s="90" t="s">
        <v>15</v>
      </c>
      <c r="I73" s="90"/>
      <c r="J73" s="90"/>
      <c r="K73" s="84"/>
    </row>
    <row r="74" spans="1:11" ht="24" customHeight="1">
      <c r="B74" s="41" t="s">
        <v>89</v>
      </c>
      <c r="C74" s="42"/>
      <c r="D74" s="62">
        <v>2023</v>
      </c>
      <c r="E74" s="4"/>
      <c r="F74" s="62">
        <v>2022</v>
      </c>
      <c r="G74" s="4"/>
      <c r="H74" s="62">
        <v>2023</v>
      </c>
      <c r="I74" s="4"/>
      <c r="J74" s="62">
        <v>2022</v>
      </c>
      <c r="K74" s="84"/>
    </row>
    <row r="75" spans="1:11" ht="24" customHeight="1">
      <c r="A75" s="63" t="s">
        <v>128</v>
      </c>
      <c r="B75" s="4"/>
      <c r="C75" s="42"/>
      <c r="D75" s="4"/>
      <c r="E75" s="4"/>
      <c r="F75" s="4"/>
      <c r="G75" s="4"/>
      <c r="H75" s="4"/>
      <c r="I75" s="4"/>
      <c r="J75" s="4"/>
      <c r="K75" s="84"/>
    </row>
    <row r="76" spans="1:11" ht="24" customHeight="1">
      <c r="A76" s="64" t="s">
        <v>33</v>
      </c>
      <c r="B76" s="84"/>
      <c r="C76" s="42"/>
      <c r="D76" s="4"/>
      <c r="E76" s="4"/>
      <c r="F76" s="4"/>
      <c r="G76" s="4"/>
      <c r="H76" s="4"/>
      <c r="I76" s="4"/>
      <c r="J76" s="4"/>
      <c r="K76" s="84"/>
    </row>
    <row r="77" spans="1:11" ht="24" customHeight="1">
      <c r="A77" s="2" t="s">
        <v>133</v>
      </c>
      <c r="B77" s="46"/>
      <c r="D77" s="65">
        <v>31557458</v>
      </c>
      <c r="E77" s="18"/>
      <c r="F77" s="65">
        <v>20061547</v>
      </c>
      <c r="G77" s="65"/>
      <c r="H77" s="18">
        <v>0</v>
      </c>
      <c r="I77" s="18"/>
      <c r="J77" s="18">
        <v>0</v>
      </c>
      <c r="K77" s="84"/>
    </row>
    <row r="78" spans="1:11" ht="24" customHeight="1">
      <c r="A78" s="2" t="s">
        <v>97</v>
      </c>
      <c r="B78" s="46"/>
      <c r="D78" s="65">
        <v>151363490</v>
      </c>
      <c r="E78" s="65"/>
      <c r="F78" s="65">
        <v>52753944</v>
      </c>
      <c r="G78" s="65"/>
      <c r="H78" s="18">
        <v>131710139</v>
      </c>
      <c r="I78" s="65"/>
      <c r="J78" s="18">
        <v>37204306</v>
      </c>
      <c r="K78" s="84"/>
    </row>
    <row r="79" spans="1:11" ht="24" customHeight="1">
      <c r="A79" s="2" t="s">
        <v>187</v>
      </c>
      <c r="B79" s="46"/>
      <c r="D79" s="65">
        <v>6573529</v>
      </c>
      <c r="E79" s="18"/>
      <c r="F79" s="65">
        <v>-169611637</v>
      </c>
      <c r="G79" s="18"/>
      <c r="H79" s="18">
        <v>-2567782</v>
      </c>
      <c r="I79" s="18"/>
      <c r="J79" s="18">
        <v>-164450881</v>
      </c>
      <c r="K79" s="84"/>
    </row>
    <row r="80" spans="1:11" ht="24" customHeight="1">
      <c r="A80" s="2" t="s">
        <v>109</v>
      </c>
      <c r="B80" s="49"/>
      <c r="D80" s="65">
        <v>18623535</v>
      </c>
      <c r="E80" s="65"/>
      <c r="F80" s="65">
        <v>4057488</v>
      </c>
      <c r="G80" s="65"/>
      <c r="H80" s="18">
        <v>18623535</v>
      </c>
      <c r="I80" s="65"/>
      <c r="J80" s="18">
        <v>195971872</v>
      </c>
      <c r="K80" s="84"/>
    </row>
    <row r="81" spans="1:11" ht="24" customHeight="1">
      <c r="A81" s="2" t="s">
        <v>32</v>
      </c>
      <c r="B81" s="49"/>
      <c r="D81" s="66">
        <v>9096551</v>
      </c>
      <c r="E81" s="18"/>
      <c r="F81" s="66">
        <v>4511483</v>
      </c>
      <c r="G81" s="18"/>
      <c r="H81" s="67">
        <v>19498773</v>
      </c>
      <c r="I81" s="18"/>
      <c r="J81" s="67">
        <v>11641022</v>
      </c>
      <c r="K81" s="84"/>
    </row>
    <row r="82" spans="1:11" ht="24" customHeight="1">
      <c r="A82" s="64" t="s">
        <v>34</v>
      </c>
      <c r="B82" s="49"/>
      <c r="D82" s="67">
        <v>217214563</v>
      </c>
      <c r="E82" s="18"/>
      <c r="F82" s="67">
        <f>SUM(F77:F81)</f>
        <v>-88227175</v>
      </c>
      <c r="G82" s="18"/>
      <c r="H82" s="67">
        <v>167264665</v>
      </c>
      <c r="I82" s="18"/>
      <c r="J82" s="67">
        <f>SUM(J77:J81)</f>
        <v>80366319</v>
      </c>
      <c r="K82" s="84"/>
    </row>
    <row r="83" spans="1:11" ht="24" customHeight="1">
      <c r="A83" s="64" t="s">
        <v>35</v>
      </c>
      <c r="B83" s="49"/>
      <c r="D83" s="18"/>
      <c r="E83" s="18"/>
      <c r="F83" s="18"/>
      <c r="G83" s="18"/>
      <c r="H83" s="18"/>
      <c r="I83" s="18"/>
      <c r="J83" s="18"/>
      <c r="K83" s="84"/>
    </row>
    <row r="84" spans="1:11" ht="24" customHeight="1">
      <c r="A84" s="2" t="s">
        <v>36</v>
      </c>
      <c r="B84" s="51"/>
      <c r="D84" s="18">
        <v>131252960</v>
      </c>
      <c r="E84" s="18"/>
      <c r="F84" s="18">
        <v>87576466</v>
      </c>
      <c r="G84" s="18"/>
      <c r="H84" s="18">
        <v>50568047</v>
      </c>
      <c r="I84" s="18"/>
      <c r="J84" s="18">
        <v>40723263</v>
      </c>
      <c r="K84" s="84"/>
    </row>
    <row r="85" spans="1:11" ht="24" customHeight="1">
      <c r="A85" s="2" t="s">
        <v>134</v>
      </c>
      <c r="B85" s="46"/>
      <c r="D85" s="18">
        <v>8583381</v>
      </c>
      <c r="E85" s="18"/>
      <c r="F85" s="18">
        <v>3757064</v>
      </c>
      <c r="G85" s="18"/>
      <c r="H85" s="18">
        <v>6930459</v>
      </c>
      <c r="I85" s="18"/>
      <c r="J85" s="18">
        <v>8640503</v>
      </c>
      <c r="K85" s="84"/>
    </row>
    <row r="86" spans="1:11" ht="24" customHeight="1">
      <c r="A86" s="2" t="s">
        <v>227</v>
      </c>
      <c r="B86" s="46">
        <v>7</v>
      </c>
      <c r="D86" s="18">
        <v>13390514</v>
      </c>
      <c r="E86" s="18"/>
      <c r="F86" s="18">
        <v>-1472183</v>
      </c>
      <c r="G86" s="18"/>
      <c r="H86" s="18">
        <v>0</v>
      </c>
      <c r="I86" s="18"/>
      <c r="J86" s="18">
        <v>-4900000</v>
      </c>
      <c r="K86" s="84"/>
    </row>
    <row r="87" spans="1:11" ht="24" customHeight="1">
      <c r="A87" s="2" t="s">
        <v>37</v>
      </c>
      <c r="B87" s="46"/>
      <c r="D87" s="67">
        <v>72243328</v>
      </c>
      <c r="E87" s="18"/>
      <c r="F87" s="67">
        <v>60990135</v>
      </c>
      <c r="G87" s="18"/>
      <c r="H87" s="67">
        <v>24987714</v>
      </c>
      <c r="I87" s="18"/>
      <c r="J87" s="67">
        <v>23929394</v>
      </c>
      <c r="K87" s="84"/>
    </row>
    <row r="88" spans="1:11" ht="24" customHeight="1">
      <c r="A88" s="64" t="s">
        <v>38</v>
      </c>
      <c r="B88" s="46"/>
      <c r="D88" s="67">
        <v>225470183</v>
      </c>
      <c r="E88" s="18"/>
      <c r="F88" s="67">
        <f>SUM(F84:F87)</f>
        <v>150851482</v>
      </c>
      <c r="G88" s="18"/>
      <c r="H88" s="67">
        <v>82486220</v>
      </c>
      <c r="I88" s="18"/>
      <c r="J88" s="67">
        <f>SUM(J84:J87)</f>
        <v>68393160</v>
      </c>
      <c r="K88" s="84"/>
    </row>
    <row r="89" spans="1:11" ht="24" customHeight="1">
      <c r="A89" s="64" t="s">
        <v>197</v>
      </c>
      <c r="B89" s="46"/>
      <c r="D89" s="18">
        <v>-8255620</v>
      </c>
      <c r="E89" s="18"/>
      <c r="F89" s="18">
        <f>SUM(F82-F88)</f>
        <v>-239078657</v>
      </c>
      <c r="G89" s="18"/>
      <c r="H89" s="18">
        <v>84778445</v>
      </c>
      <c r="I89" s="18"/>
      <c r="J89" s="18">
        <f>SUM(J82-J88)</f>
        <v>11973159</v>
      </c>
      <c r="K89" s="84"/>
    </row>
    <row r="90" spans="1:11" ht="24" customHeight="1">
      <c r="A90" s="68" t="s">
        <v>39</v>
      </c>
      <c r="B90" s="46"/>
      <c r="D90" s="18">
        <v>-1783367</v>
      </c>
      <c r="E90" s="18"/>
      <c r="F90" s="18">
        <v>-2779794</v>
      </c>
      <c r="G90" s="18"/>
      <c r="H90" s="18">
        <v>-614716</v>
      </c>
      <c r="I90" s="18"/>
      <c r="J90" s="18">
        <v>-1141985</v>
      </c>
      <c r="K90" s="84"/>
    </row>
    <row r="91" spans="1:11" ht="24" customHeight="1">
      <c r="A91" s="68" t="s">
        <v>188</v>
      </c>
      <c r="B91" s="51"/>
      <c r="D91" s="18">
        <v>0</v>
      </c>
      <c r="E91" s="18"/>
      <c r="F91" s="18">
        <v>0</v>
      </c>
      <c r="G91" s="18"/>
      <c r="H91" s="18">
        <v>-77259624</v>
      </c>
      <c r="I91" s="18"/>
      <c r="J91" s="18">
        <v>0</v>
      </c>
      <c r="K91" s="84"/>
    </row>
    <row r="92" spans="1:11" ht="24" customHeight="1">
      <c r="A92" s="68" t="s">
        <v>182</v>
      </c>
      <c r="B92" s="51"/>
      <c r="D92" s="18">
        <v>0</v>
      </c>
      <c r="E92" s="18"/>
      <c r="F92" s="18">
        <v>782707</v>
      </c>
      <c r="G92" s="18"/>
      <c r="H92" s="18">
        <v>0</v>
      </c>
      <c r="I92" s="18"/>
      <c r="J92" s="18">
        <v>624834</v>
      </c>
      <c r="K92" s="84"/>
    </row>
    <row r="93" spans="1:11" ht="24" customHeight="1">
      <c r="A93" s="68" t="s">
        <v>145</v>
      </c>
      <c r="B93" s="46">
        <v>8</v>
      </c>
      <c r="D93" s="67">
        <v>43154395</v>
      </c>
      <c r="E93" s="18"/>
      <c r="F93" s="67">
        <v>106531382</v>
      </c>
      <c r="G93" s="18"/>
      <c r="H93" s="67">
        <v>0</v>
      </c>
      <c r="I93" s="18"/>
      <c r="J93" s="67">
        <v>0</v>
      </c>
      <c r="K93" s="84"/>
    </row>
    <row r="94" spans="1:11" ht="24" customHeight="1">
      <c r="A94" s="64" t="s">
        <v>40</v>
      </c>
      <c r="D94" s="18">
        <v>33115408</v>
      </c>
      <c r="E94" s="18"/>
      <c r="F94" s="18">
        <f>SUM(F89:F93)</f>
        <v>-134544362</v>
      </c>
      <c r="G94" s="18"/>
      <c r="H94" s="18">
        <v>6904105</v>
      </c>
      <c r="I94" s="18"/>
      <c r="J94" s="18">
        <f>SUM(J89:J93)</f>
        <v>11456008</v>
      </c>
      <c r="K94" s="84"/>
    </row>
    <row r="95" spans="1:11" ht="24" customHeight="1">
      <c r="A95" s="68" t="s">
        <v>135</v>
      </c>
      <c r="B95" s="46">
        <v>11</v>
      </c>
      <c r="D95" s="67">
        <v>768926</v>
      </c>
      <c r="E95" s="18"/>
      <c r="F95" s="67">
        <v>2486479</v>
      </c>
      <c r="G95" s="18"/>
      <c r="H95" s="67">
        <v>1088789</v>
      </c>
      <c r="I95" s="18"/>
      <c r="J95" s="67">
        <v>3075487</v>
      </c>
      <c r="K95" s="84"/>
    </row>
    <row r="96" spans="1:11" ht="24" customHeight="1">
      <c r="A96" s="69" t="s">
        <v>41</v>
      </c>
      <c r="B96" s="51"/>
      <c r="D96" s="67">
        <v>33884334</v>
      </c>
      <c r="E96" s="18"/>
      <c r="F96" s="67">
        <f>SUM(F94:F95)</f>
        <v>-132057883</v>
      </c>
      <c r="G96" s="18"/>
      <c r="H96" s="67">
        <v>7992894</v>
      </c>
      <c r="I96" s="18"/>
      <c r="J96" s="67">
        <f>SUM(J94:J95)</f>
        <v>14531495</v>
      </c>
      <c r="K96" s="84"/>
    </row>
    <row r="97" spans="1:11" ht="24" customHeight="1">
      <c r="A97" s="70"/>
      <c r="B97" s="51"/>
      <c r="D97" s="18"/>
      <c r="E97" s="18"/>
      <c r="F97" s="18"/>
      <c r="G97" s="18"/>
      <c r="H97" s="18"/>
      <c r="I97" s="18"/>
      <c r="J97" s="18"/>
      <c r="K97" s="84"/>
    </row>
    <row r="98" spans="1:11" ht="24" customHeight="1">
      <c r="A98" s="70" t="s">
        <v>16</v>
      </c>
      <c r="B98" s="51"/>
      <c r="D98" s="18"/>
      <c r="E98" s="18"/>
      <c r="F98" s="18"/>
      <c r="G98" s="18"/>
      <c r="H98" s="18"/>
      <c r="I98" s="18"/>
      <c r="J98" s="18"/>
      <c r="K98" s="84"/>
    </row>
    <row r="99" spans="1:11" ht="24" customHeight="1">
      <c r="A99" s="70"/>
      <c r="B99" s="51"/>
      <c r="D99" s="18"/>
      <c r="E99" s="18"/>
      <c r="F99" s="18"/>
      <c r="G99" s="18"/>
      <c r="H99" s="18"/>
      <c r="I99" s="18"/>
      <c r="J99" s="18"/>
      <c r="K99" s="84"/>
    </row>
    <row r="100" spans="1:11" ht="24" customHeight="1">
      <c r="A100" s="70"/>
      <c r="B100" s="51"/>
      <c r="D100" s="18"/>
      <c r="E100" s="18"/>
      <c r="F100" s="18"/>
      <c r="G100" s="18"/>
      <c r="H100" s="18"/>
      <c r="I100" s="18"/>
      <c r="J100" s="18"/>
      <c r="K100" s="84"/>
    </row>
    <row r="101" spans="1:11" ht="24" customHeight="1">
      <c r="A101" s="70"/>
      <c r="B101" s="51"/>
      <c r="D101" s="18"/>
      <c r="E101" s="18"/>
      <c r="F101" s="18"/>
      <c r="G101" s="18"/>
      <c r="H101" s="18"/>
      <c r="I101" s="18"/>
      <c r="J101" s="18"/>
      <c r="K101" s="84"/>
    </row>
    <row r="102" spans="1:11" ht="24" customHeight="1">
      <c r="A102" s="70"/>
      <c r="B102" s="51"/>
      <c r="D102" s="18"/>
      <c r="E102" s="18"/>
      <c r="F102" s="18"/>
      <c r="G102" s="18"/>
      <c r="H102" s="18"/>
      <c r="I102" s="18"/>
      <c r="J102" s="18"/>
      <c r="K102" s="84"/>
    </row>
    <row r="103" spans="1:11" ht="24" customHeight="1">
      <c r="J103" s="8" t="s">
        <v>42</v>
      </c>
      <c r="K103" s="84"/>
    </row>
    <row r="104" spans="1:11" ht="24" customHeight="1">
      <c r="A104" s="1" t="s">
        <v>101</v>
      </c>
      <c r="B104" s="84"/>
      <c r="C104" s="84"/>
      <c r="D104" s="84"/>
      <c r="E104" s="84"/>
      <c r="F104" s="84"/>
      <c r="G104" s="84"/>
      <c r="H104" s="61"/>
      <c r="I104" s="61"/>
      <c r="J104" s="61"/>
      <c r="K104" s="84"/>
    </row>
    <row r="105" spans="1:11" ht="24" customHeight="1">
      <c r="A105" s="6" t="s">
        <v>146</v>
      </c>
      <c r="B105" s="84"/>
      <c r="C105" s="84"/>
      <c r="D105" s="2"/>
      <c r="E105" s="84"/>
      <c r="F105" s="84"/>
      <c r="G105" s="84"/>
      <c r="H105" s="61"/>
      <c r="I105" s="61"/>
      <c r="J105" s="61"/>
      <c r="K105" s="84"/>
    </row>
    <row r="106" spans="1:11" ht="24" customHeight="1">
      <c r="A106" s="6" t="s">
        <v>201</v>
      </c>
      <c r="B106" s="84"/>
      <c r="C106" s="84"/>
      <c r="D106" s="84"/>
      <c r="E106" s="84"/>
      <c r="F106" s="84"/>
      <c r="G106" s="84"/>
      <c r="H106" s="61"/>
      <c r="I106" s="61"/>
      <c r="J106" s="61"/>
      <c r="K106" s="84"/>
    </row>
    <row r="107" spans="1:11" ht="24" customHeight="1">
      <c r="A107" s="89" t="s">
        <v>28</v>
      </c>
      <c r="B107" s="89"/>
      <c r="C107" s="89"/>
      <c r="D107" s="89"/>
      <c r="E107" s="89"/>
      <c r="F107" s="89"/>
      <c r="G107" s="89"/>
      <c r="H107" s="89"/>
      <c r="I107" s="89"/>
      <c r="J107" s="89"/>
      <c r="K107" s="84"/>
    </row>
    <row r="108" spans="1:11" ht="24" customHeight="1">
      <c r="A108" s="8"/>
      <c r="B108" s="2"/>
      <c r="C108" s="8"/>
      <c r="D108" s="90" t="s">
        <v>14</v>
      </c>
      <c r="E108" s="90"/>
      <c r="F108" s="90"/>
      <c r="H108" s="90" t="s">
        <v>15</v>
      </c>
      <c r="I108" s="90"/>
      <c r="J108" s="90"/>
      <c r="K108" s="84"/>
    </row>
    <row r="109" spans="1:11" ht="24" customHeight="1">
      <c r="B109" s="41" t="s">
        <v>89</v>
      </c>
      <c r="C109" s="42"/>
      <c r="D109" s="62">
        <v>2023</v>
      </c>
      <c r="E109" s="4"/>
      <c r="F109" s="62">
        <v>2022</v>
      </c>
      <c r="G109" s="4"/>
      <c r="H109" s="62">
        <v>2023</v>
      </c>
      <c r="I109" s="4"/>
      <c r="J109" s="62">
        <v>2022</v>
      </c>
      <c r="K109" s="84"/>
    </row>
    <row r="110" spans="1:11" ht="24" customHeight="1">
      <c r="A110" s="64" t="s">
        <v>129</v>
      </c>
      <c r="B110" s="51"/>
      <c r="D110" s="18"/>
      <c r="E110" s="18"/>
      <c r="F110" s="18"/>
      <c r="G110" s="18"/>
      <c r="H110" s="18"/>
      <c r="I110" s="18"/>
      <c r="J110" s="18"/>
      <c r="K110" s="84"/>
    </row>
    <row r="111" spans="1:11" ht="24" customHeight="1">
      <c r="A111" s="69" t="s">
        <v>190</v>
      </c>
      <c r="B111" s="51"/>
      <c r="D111" s="18"/>
      <c r="E111" s="18"/>
      <c r="F111" s="18"/>
      <c r="G111" s="18"/>
      <c r="H111" s="18"/>
      <c r="I111" s="18"/>
      <c r="J111" s="18"/>
      <c r="K111" s="84"/>
    </row>
    <row r="112" spans="1:11" ht="24" customHeight="1">
      <c r="A112" s="69" t="s">
        <v>191</v>
      </c>
      <c r="B112" s="51"/>
      <c r="D112" s="18"/>
      <c r="E112" s="18"/>
      <c r="F112" s="18"/>
      <c r="G112" s="18"/>
      <c r="H112" s="18"/>
      <c r="I112" s="18"/>
      <c r="J112" s="18"/>
      <c r="K112" s="84"/>
    </row>
    <row r="113" spans="1:11" ht="24" customHeight="1">
      <c r="A113" s="68" t="s">
        <v>198</v>
      </c>
      <c r="B113" s="51"/>
      <c r="H113" s="3"/>
      <c r="I113" s="3"/>
      <c r="J113" s="3"/>
      <c r="K113" s="84"/>
    </row>
    <row r="114" spans="1:11" ht="24" customHeight="1">
      <c r="A114" s="2" t="s">
        <v>43</v>
      </c>
      <c r="B114" s="51"/>
      <c r="D114" s="18">
        <v>73627761</v>
      </c>
      <c r="E114" s="18"/>
      <c r="F114" s="18">
        <v>34120683</v>
      </c>
      <c r="G114" s="18"/>
      <c r="H114" s="18">
        <v>73627761</v>
      </c>
      <c r="I114" s="18"/>
      <c r="J114" s="18">
        <v>34120683</v>
      </c>
      <c r="K114" s="84"/>
    </row>
    <row r="115" spans="1:11" ht="24" customHeight="1">
      <c r="A115" s="2" t="s">
        <v>192</v>
      </c>
      <c r="B115" s="51"/>
      <c r="D115" s="18"/>
      <c r="E115" s="18"/>
      <c r="F115" s="18"/>
      <c r="G115" s="18"/>
      <c r="H115" s="18"/>
      <c r="I115" s="18"/>
      <c r="J115" s="18"/>
      <c r="K115" s="84"/>
    </row>
    <row r="116" spans="1:11" ht="24" customHeight="1">
      <c r="A116" s="2" t="s">
        <v>193</v>
      </c>
      <c r="B116" s="51"/>
      <c r="D116" s="18">
        <v>39889</v>
      </c>
      <c r="E116" s="18"/>
      <c r="F116" s="18">
        <v>-183105</v>
      </c>
      <c r="G116" s="18"/>
      <c r="H116" s="18">
        <v>0</v>
      </c>
      <c r="I116" s="18"/>
      <c r="J116" s="18">
        <v>0</v>
      </c>
      <c r="K116" s="84"/>
    </row>
    <row r="117" spans="1:11" ht="24" customHeight="1">
      <c r="A117" s="2" t="s">
        <v>44</v>
      </c>
      <c r="H117" s="3"/>
      <c r="I117" s="3"/>
      <c r="J117" s="3"/>
      <c r="K117" s="84"/>
    </row>
    <row r="118" spans="1:11" ht="24" customHeight="1">
      <c r="A118" s="2" t="s">
        <v>194</v>
      </c>
      <c r="B118" s="46">
        <v>11</v>
      </c>
      <c r="D118" s="18">
        <v>-17316637</v>
      </c>
      <c r="E118" s="18"/>
      <c r="F118" s="18">
        <v>-1043911</v>
      </c>
      <c r="G118" s="18"/>
      <c r="H118" s="18">
        <v>-17316637</v>
      </c>
      <c r="I118" s="18"/>
      <c r="J118" s="18">
        <v>-1043911</v>
      </c>
      <c r="K118" s="84"/>
    </row>
    <row r="119" spans="1:11" ht="24" customHeight="1">
      <c r="A119" s="69" t="s">
        <v>195</v>
      </c>
      <c r="B119" s="51"/>
      <c r="D119" s="18"/>
      <c r="E119" s="18"/>
      <c r="F119" s="18"/>
      <c r="G119" s="18"/>
      <c r="H119" s="18"/>
      <c r="I119" s="18"/>
      <c r="J119" s="18"/>
      <c r="K119" s="84"/>
    </row>
    <row r="120" spans="1:11" ht="24" customHeight="1">
      <c r="A120" s="69" t="s">
        <v>191</v>
      </c>
      <c r="B120" s="49"/>
      <c r="D120" s="18"/>
      <c r="E120" s="18"/>
      <c r="F120" s="18"/>
      <c r="G120" s="18"/>
      <c r="H120" s="18"/>
      <c r="I120" s="18"/>
      <c r="J120" s="18"/>
      <c r="K120" s="84"/>
    </row>
    <row r="121" spans="1:11" ht="24" customHeight="1">
      <c r="A121" s="71" t="s">
        <v>237</v>
      </c>
      <c r="B121" s="51"/>
      <c r="D121" s="18"/>
      <c r="E121" s="18"/>
      <c r="F121" s="18"/>
      <c r="G121" s="18"/>
      <c r="H121" s="18"/>
      <c r="I121" s="18"/>
      <c r="J121" s="18"/>
      <c r="K121" s="84"/>
    </row>
    <row r="122" spans="1:11" ht="24" customHeight="1">
      <c r="A122" s="72" t="s">
        <v>153</v>
      </c>
      <c r="B122" s="51"/>
      <c r="D122" s="18">
        <v>-2801785</v>
      </c>
      <c r="E122" s="18"/>
      <c r="F122" s="18">
        <v>0</v>
      </c>
      <c r="G122" s="18"/>
      <c r="H122" s="18">
        <v>-2801785</v>
      </c>
      <c r="I122" s="18"/>
      <c r="J122" s="18">
        <v>0</v>
      </c>
      <c r="K122" s="84"/>
    </row>
    <row r="123" spans="1:11" ht="24" customHeight="1">
      <c r="A123" s="2" t="s">
        <v>232</v>
      </c>
      <c r="B123" s="49"/>
      <c r="D123" s="18"/>
      <c r="E123" s="18"/>
      <c r="F123" s="18"/>
      <c r="G123" s="18"/>
      <c r="H123" s="18"/>
      <c r="I123" s="18"/>
      <c r="J123" s="18"/>
      <c r="K123" s="84"/>
    </row>
    <row r="124" spans="1:11" ht="24" customHeight="1">
      <c r="A124" s="2" t="s">
        <v>193</v>
      </c>
      <c r="B124" s="49"/>
      <c r="D124" s="67">
        <v>-245829</v>
      </c>
      <c r="E124" s="18"/>
      <c r="F124" s="67">
        <v>-10019076</v>
      </c>
      <c r="G124" s="18"/>
      <c r="H124" s="67">
        <v>0</v>
      </c>
      <c r="I124" s="18"/>
      <c r="J124" s="67">
        <v>0</v>
      </c>
      <c r="K124" s="84"/>
    </row>
    <row r="125" spans="1:11" ht="24" customHeight="1">
      <c r="A125" s="69" t="s">
        <v>199</v>
      </c>
      <c r="B125" s="49"/>
      <c r="D125" s="18"/>
      <c r="E125" s="18"/>
      <c r="F125" s="18"/>
      <c r="G125" s="18"/>
      <c r="H125" s="18"/>
      <c r="I125" s="18"/>
      <c r="J125" s="18"/>
      <c r="K125" s="84"/>
    </row>
    <row r="126" spans="1:11" ht="24" customHeight="1">
      <c r="A126" s="69" t="s">
        <v>103</v>
      </c>
      <c r="B126" s="7"/>
      <c r="D126" s="67">
        <f>SUM(D114:D125)</f>
        <v>53303399</v>
      </c>
      <c r="E126" s="18"/>
      <c r="F126" s="67">
        <f>SUM(F114:F125)</f>
        <v>22874591</v>
      </c>
      <c r="G126" s="18"/>
      <c r="H126" s="67">
        <f>SUM(H114:H125)</f>
        <v>53509339</v>
      </c>
      <c r="I126" s="18"/>
      <c r="J126" s="67">
        <f>SUM(J114:J125)</f>
        <v>33076772</v>
      </c>
      <c r="K126" s="84"/>
    </row>
    <row r="127" spans="1:11" ht="24" customHeight="1" thickBot="1">
      <c r="A127" s="69" t="s">
        <v>92</v>
      </c>
      <c r="B127" s="7"/>
      <c r="D127" s="73">
        <f>SUM(D96,D126)</f>
        <v>87187733</v>
      </c>
      <c r="E127" s="18"/>
      <c r="F127" s="73">
        <f>SUM(F96,F126)</f>
        <v>-109183292</v>
      </c>
      <c r="G127" s="18"/>
      <c r="H127" s="73">
        <f>SUM(H96,H126)</f>
        <v>61502233</v>
      </c>
      <c r="I127" s="18"/>
      <c r="J127" s="73">
        <f>SUM(J96,J126)</f>
        <v>47608267</v>
      </c>
      <c r="K127" s="84"/>
    </row>
    <row r="128" spans="1:11" ht="24" customHeight="1" thickTop="1">
      <c r="A128" s="64"/>
      <c r="B128" s="7"/>
      <c r="D128" s="18"/>
      <c r="E128" s="18"/>
      <c r="F128" s="18"/>
      <c r="G128" s="18"/>
      <c r="H128" s="18"/>
      <c r="I128" s="18"/>
      <c r="J128" s="18"/>
      <c r="K128" s="84"/>
    </row>
    <row r="129" spans="1:11" ht="24" customHeight="1">
      <c r="A129" s="74" t="s">
        <v>45</v>
      </c>
      <c r="B129" s="46">
        <v>12</v>
      </c>
      <c r="D129" s="18"/>
      <c r="E129" s="18"/>
      <c r="F129" s="18"/>
      <c r="G129" s="18"/>
      <c r="H129" s="18"/>
      <c r="I129" s="18"/>
      <c r="J129" s="18"/>
      <c r="K129" s="84"/>
    </row>
    <row r="130" spans="1:11" ht="24" customHeight="1">
      <c r="A130" s="70" t="s">
        <v>233</v>
      </c>
      <c r="B130" s="46"/>
      <c r="D130" s="75">
        <f>+D96/9370363565</f>
        <v>3.6161173219109773E-3</v>
      </c>
      <c r="E130" s="75"/>
      <c r="F130" s="75">
        <v>-1.4E-2</v>
      </c>
      <c r="G130" s="75"/>
      <c r="H130" s="75">
        <f>+H96/9370363565</f>
        <v>8.5299721238724427E-4</v>
      </c>
      <c r="I130" s="75"/>
      <c r="J130" s="75">
        <v>2E-3</v>
      </c>
      <c r="K130" s="84"/>
    </row>
    <row r="131" spans="1:11" ht="24" customHeight="1">
      <c r="A131" s="70" t="s">
        <v>234</v>
      </c>
      <c r="B131" s="46"/>
      <c r="D131" s="75">
        <v>3.6161173219109773E-3</v>
      </c>
      <c r="E131" s="75"/>
      <c r="F131" s="75">
        <v>-1.2999999999999999E-2</v>
      </c>
      <c r="G131" s="75"/>
      <c r="H131" s="75">
        <v>8.0000000000000004E-4</v>
      </c>
      <c r="I131" s="75"/>
      <c r="J131" s="75">
        <v>1E-3</v>
      </c>
      <c r="K131" s="84"/>
    </row>
    <row r="132" spans="1:11" ht="24" customHeight="1">
      <c r="A132" s="70"/>
      <c r="B132" s="49"/>
      <c r="D132" s="75"/>
      <c r="E132" s="75"/>
      <c r="F132" s="75"/>
      <c r="G132" s="75"/>
      <c r="H132" s="75"/>
      <c r="I132" s="75"/>
      <c r="J132" s="75"/>
      <c r="K132" s="84"/>
    </row>
    <row r="133" spans="1:11" ht="24" customHeight="1">
      <c r="A133" s="3" t="s">
        <v>16</v>
      </c>
      <c r="B133" s="49"/>
      <c r="D133" s="75"/>
      <c r="E133" s="75"/>
      <c r="F133" s="75"/>
      <c r="G133" s="75"/>
      <c r="H133" s="75"/>
      <c r="I133" s="75"/>
      <c r="J133" s="75"/>
      <c r="K133" s="84"/>
    </row>
    <row r="134" spans="1:11" ht="24" customHeight="1">
      <c r="A134" s="70"/>
      <c r="B134" s="49"/>
      <c r="D134" s="75"/>
      <c r="E134" s="75"/>
      <c r="F134" s="75"/>
      <c r="G134" s="75"/>
      <c r="H134" s="75"/>
      <c r="I134" s="75"/>
      <c r="J134" s="75"/>
      <c r="K134" s="84"/>
    </row>
    <row r="135" spans="1:11" ht="24" customHeight="1">
      <c r="A135" s="70"/>
      <c r="B135" s="49"/>
      <c r="D135" s="75"/>
      <c r="E135" s="75"/>
      <c r="F135" s="75"/>
      <c r="G135" s="75"/>
      <c r="H135" s="75"/>
      <c r="I135" s="75"/>
      <c r="J135" s="75"/>
      <c r="K135" s="84"/>
    </row>
    <row r="136" spans="1:11" ht="24" customHeight="1">
      <c r="A136" s="70"/>
      <c r="B136" s="49"/>
      <c r="D136" s="75"/>
      <c r="E136" s="75"/>
      <c r="F136" s="75"/>
      <c r="G136" s="75"/>
      <c r="H136" s="75"/>
      <c r="I136" s="75"/>
      <c r="J136" s="75"/>
      <c r="K136" s="84"/>
    </row>
    <row r="137" spans="1:11" ht="24" customHeight="1">
      <c r="A137" s="70"/>
      <c r="B137" s="49"/>
      <c r="D137" s="75"/>
      <c r="E137" s="75"/>
      <c r="F137" s="75"/>
      <c r="G137" s="75"/>
      <c r="H137" s="75"/>
      <c r="I137" s="75"/>
      <c r="J137" s="75"/>
      <c r="K137" s="84"/>
    </row>
    <row r="138" spans="1:11" ht="24" customHeight="1">
      <c r="G138" s="84"/>
      <c r="H138" s="84"/>
      <c r="I138" s="84"/>
      <c r="J138" s="84"/>
      <c r="K138" s="84"/>
    </row>
  </sheetData>
  <mergeCells count="12">
    <mergeCell ref="D36:F36"/>
    <mergeCell ref="H36:J36"/>
    <mergeCell ref="A5:J5"/>
    <mergeCell ref="D6:F6"/>
    <mergeCell ref="H6:J6"/>
    <mergeCell ref="A35:J35"/>
    <mergeCell ref="A72:J72"/>
    <mergeCell ref="D73:F73"/>
    <mergeCell ref="H73:J73"/>
    <mergeCell ref="A107:J107"/>
    <mergeCell ref="D108:F108"/>
    <mergeCell ref="H108:J108"/>
  </mergeCells>
  <phoneticPr fontId="20" type="noConversion"/>
  <printOptions gridLinesSet="0"/>
  <pageMargins left="0.86614173228346458" right="0.39370078740157483" top="0.9055118110236221" bottom="0.19685039370078741" header="0.19685039370078741" footer="0.19685039370078741"/>
  <pageSetup paperSize="9" scale="69" orientation="portrait" r:id="rId1"/>
  <headerFooter alignWithMargins="0"/>
  <rowBreaks count="3" manualBreakCount="3">
    <brk id="30" max="16383" man="1"/>
    <brk id="67" max="16383" man="1"/>
    <brk id="10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N29"/>
  <sheetViews>
    <sheetView showGridLines="0" view="pageBreakPreview" zoomScale="70" zoomScaleNormal="60" zoomScaleSheetLayoutView="70" zoomScalePageLayoutView="80" workbookViewId="0"/>
  </sheetViews>
  <sheetFormatPr defaultColWidth="9.36328125" defaultRowHeight="24" customHeight="1"/>
  <cols>
    <col min="1" max="1" width="39.36328125" style="31" customWidth="1"/>
    <col min="2" max="2" width="6.6328125" style="31" customWidth="1"/>
    <col min="3" max="3" width="1" style="31" customWidth="1"/>
    <col min="4" max="4" width="17.453125" style="31" customWidth="1"/>
    <col min="5" max="5" width="1" style="31" customWidth="1"/>
    <col min="6" max="6" width="16.54296875" style="31" customWidth="1"/>
    <col min="7" max="7" width="1" style="31" customWidth="1"/>
    <col min="8" max="8" width="16" style="31" customWidth="1"/>
    <col min="9" max="9" width="1" style="31" customWidth="1"/>
    <col min="10" max="10" width="16" style="31" customWidth="1"/>
    <col min="11" max="11" width="1.453125" style="31" customWidth="1"/>
    <col min="12" max="12" width="24.6328125" style="31" bestFit="1" customWidth="1"/>
    <col min="13" max="13" width="1.453125" style="31" customWidth="1"/>
    <col min="14" max="14" width="21.453125" style="31" customWidth="1"/>
    <col min="15" max="15" width="1.453125" style="31" customWidth="1"/>
    <col min="16" max="16" width="19.453125" style="31" customWidth="1"/>
    <col min="17" max="17" width="0.6328125" style="31" customWidth="1"/>
    <col min="18" max="18" width="17.54296875" style="31" customWidth="1"/>
    <col min="19" max="19" width="1.453125" style="31" customWidth="1"/>
    <col min="20" max="20" width="17.453125" style="31" customWidth="1"/>
    <col min="21" max="21" width="0.6328125" style="31" customWidth="1"/>
    <col min="22" max="22" width="13.36328125" style="31" bestFit="1" customWidth="1"/>
    <col min="23" max="23" width="9.36328125" style="31" customWidth="1"/>
    <col min="24" max="27" width="9.36328125" style="31"/>
    <col min="28" max="28" width="12.90625" style="31" bestFit="1" customWidth="1"/>
    <col min="29" max="31" width="9.36328125" style="31"/>
    <col min="32" max="32" width="12.90625" style="31" bestFit="1" customWidth="1"/>
    <col min="33" max="33" width="9.36328125" style="31"/>
    <col min="34" max="34" width="11.81640625" style="31" bestFit="1" customWidth="1"/>
    <col min="35" max="35" width="9.36328125" style="31"/>
    <col min="36" max="36" width="10.81640625" style="31" bestFit="1" customWidth="1"/>
    <col min="37" max="37" width="9.36328125" style="31"/>
    <col min="38" max="38" width="14.81640625" style="31" bestFit="1" customWidth="1"/>
    <col min="39" max="16384" width="9.36328125" style="31"/>
  </cols>
  <sheetData>
    <row r="1" spans="1:21" ht="24" customHeight="1">
      <c r="T1" s="8" t="s">
        <v>42</v>
      </c>
    </row>
    <row r="2" spans="1:21" ht="24" customHeight="1">
      <c r="A2" s="1" t="s">
        <v>101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24" customHeight="1">
      <c r="A3" s="6" t="s">
        <v>147</v>
      </c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4" customHeight="1">
      <c r="A4" s="6" t="s">
        <v>201</v>
      </c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4" customHeight="1">
      <c r="A5" s="2"/>
      <c r="B5" s="2"/>
      <c r="C5" s="2"/>
      <c r="D5" s="2"/>
      <c r="E5" s="2"/>
      <c r="F5" s="2"/>
      <c r="G5" s="2"/>
      <c r="H5" s="2"/>
      <c r="I5" s="2"/>
      <c r="J5" s="2"/>
      <c r="L5" s="2"/>
      <c r="T5" s="39" t="s">
        <v>28</v>
      </c>
    </row>
    <row r="6" spans="1:21" ht="24" customHeight="1">
      <c r="A6" s="23"/>
      <c r="B6" s="23"/>
      <c r="C6" s="23"/>
      <c r="D6" s="92" t="s">
        <v>14</v>
      </c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1" ht="24" customHeight="1">
      <c r="A7" s="23"/>
      <c r="B7" s="85"/>
      <c r="C7" s="9"/>
      <c r="D7" s="85"/>
      <c r="E7" s="85"/>
      <c r="F7" s="85"/>
      <c r="G7" s="9"/>
      <c r="H7" s="85"/>
      <c r="I7" s="10"/>
      <c r="J7" s="10"/>
      <c r="L7" s="94" t="s">
        <v>29</v>
      </c>
      <c r="M7" s="94"/>
      <c r="N7" s="94"/>
      <c r="O7" s="94"/>
      <c r="P7" s="94"/>
      <c r="Q7" s="85"/>
      <c r="R7" s="85"/>
      <c r="S7" s="85"/>
      <c r="T7" s="85"/>
      <c r="U7" s="23"/>
    </row>
    <row r="8" spans="1:21" ht="24" customHeight="1">
      <c r="A8" s="23"/>
      <c r="B8" s="9"/>
      <c r="C8" s="9"/>
      <c r="D8" s="85"/>
      <c r="E8" s="85"/>
      <c r="F8" s="85"/>
      <c r="G8" s="9"/>
      <c r="H8" s="85"/>
      <c r="I8" s="9"/>
      <c r="J8" s="85"/>
      <c r="K8" s="85"/>
      <c r="L8" s="85" t="s">
        <v>177</v>
      </c>
      <c r="M8" s="85"/>
      <c r="N8" s="85" t="s">
        <v>212</v>
      </c>
      <c r="O8" s="91"/>
      <c r="P8" s="91"/>
      <c r="Q8" s="85"/>
      <c r="R8" s="9"/>
      <c r="S8" s="85"/>
      <c r="T8" s="85"/>
      <c r="U8" s="23"/>
    </row>
    <row r="9" spans="1:21" ht="24" customHeight="1">
      <c r="A9" s="23"/>
      <c r="B9" s="9"/>
      <c r="C9" s="9"/>
      <c r="D9" s="9"/>
      <c r="E9" s="85"/>
      <c r="F9" s="9"/>
      <c r="G9" s="9"/>
      <c r="H9" s="85"/>
      <c r="I9" s="85"/>
      <c r="J9" s="9"/>
      <c r="K9" s="9"/>
      <c r="L9" s="85" t="s">
        <v>178</v>
      </c>
      <c r="M9" s="9"/>
      <c r="N9" s="85" t="s">
        <v>74</v>
      </c>
      <c r="O9" s="91"/>
      <c r="P9" s="91"/>
      <c r="Q9" s="85"/>
      <c r="S9" s="9"/>
      <c r="T9" s="9"/>
      <c r="U9" s="23"/>
    </row>
    <row r="10" spans="1:21" ht="24" customHeight="1">
      <c r="A10" s="23"/>
      <c r="B10" s="9"/>
      <c r="C10" s="9"/>
      <c r="D10" s="85"/>
      <c r="E10" s="85"/>
      <c r="F10" s="9"/>
      <c r="G10" s="9"/>
      <c r="K10" s="9"/>
      <c r="L10" s="85" t="s">
        <v>75</v>
      </c>
      <c r="M10" s="9"/>
      <c r="N10" s="85" t="s">
        <v>75</v>
      </c>
      <c r="O10" s="10"/>
      <c r="P10" s="85" t="s">
        <v>77</v>
      </c>
      <c r="Q10" s="10"/>
      <c r="R10" s="85" t="s">
        <v>79</v>
      </c>
      <c r="S10" s="9"/>
      <c r="T10" s="9"/>
      <c r="U10" s="23"/>
    </row>
    <row r="11" spans="1:21" ht="24" customHeight="1">
      <c r="A11" s="23"/>
      <c r="B11" s="9"/>
      <c r="C11" s="9"/>
      <c r="D11" s="85" t="s">
        <v>68</v>
      </c>
      <c r="E11" s="85"/>
      <c r="F11" s="9"/>
      <c r="G11" s="9"/>
      <c r="H11" s="93" t="s">
        <v>94</v>
      </c>
      <c r="I11" s="93"/>
      <c r="J11" s="93"/>
      <c r="K11" s="9"/>
      <c r="L11" s="85" t="s">
        <v>76</v>
      </c>
      <c r="M11" s="9"/>
      <c r="N11" s="85" t="s">
        <v>76</v>
      </c>
      <c r="O11" s="9"/>
      <c r="P11" s="85" t="s">
        <v>78</v>
      </c>
      <c r="Q11" s="10"/>
      <c r="R11" s="9" t="s">
        <v>80</v>
      </c>
      <c r="S11" s="9"/>
      <c r="T11" s="9" t="s">
        <v>83</v>
      </c>
      <c r="U11" s="23"/>
    </row>
    <row r="12" spans="1:21" ht="24" customHeight="1">
      <c r="A12" s="23"/>
      <c r="B12" s="9"/>
      <c r="C12" s="9"/>
      <c r="D12" s="85" t="s">
        <v>69</v>
      </c>
      <c r="E12" s="85"/>
      <c r="F12" s="85" t="s">
        <v>110</v>
      </c>
      <c r="G12" s="9"/>
      <c r="H12" s="27" t="s">
        <v>98</v>
      </c>
      <c r="I12" s="85"/>
      <c r="J12" s="9" t="s">
        <v>71</v>
      </c>
      <c r="K12" s="9"/>
      <c r="L12" s="85" t="s">
        <v>72</v>
      </c>
      <c r="M12" s="9"/>
      <c r="N12" s="85" t="s">
        <v>72</v>
      </c>
      <c r="O12" s="85"/>
      <c r="P12" s="85" t="s">
        <v>180</v>
      </c>
      <c r="Q12" s="10"/>
      <c r="R12" s="9" t="s">
        <v>81</v>
      </c>
      <c r="S12" s="9"/>
      <c r="T12" s="85" t="s">
        <v>85</v>
      </c>
      <c r="U12" s="23"/>
    </row>
    <row r="13" spans="1:21" ht="24" customHeight="1">
      <c r="A13" s="23"/>
      <c r="B13" s="4"/>
      <c r="C13" s="9"/>
      <c r="D13" s="86" t="s">
        <v>70</v>
      </c>
      <c r="E13" s="85"/>
      <c r="F13" s="86" t="s">
        <v>70</v>
      </c>
      <c r="G13" s="9"/>
      <c r="H13" s="86" t="s">
        <v>95</v>
      </c>
      <c r="I13" s="85"/>
      <c r="J13" s="86" t="s">
        <v>183</v>
      </c>
      <c r="K13" s="9"/>
      <c r="L13" s="86" t="s">
        <v>73</v>
      </c>
      <c r="M13" s="9"/>
      <c r="N13" s="86" t="s">
        <v>73</v>
      </c>
      <c r="O13" s="85"/>
      <c r="P13" s="86" t="s">
        <v>238</v>
      </c>
      <c r="Q13" s="10"/>
      <c r="R13" s="11" t="s">
        <v>82</v>
      </c>
      <c r="S13" s="9"/>
      <c r="T13" s="86" t="s">
        <v>84</v>
      </c>
      <c r="U13" s="23"/>
    </row>
    <row r="14" spans="1:21" ht="24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ht="24" customHeight="1">
      <c r="A15" s="12" t="s">
        <v>127</v>
      </c>
      <c r="B15" s="23"/>
      <c r="C15" s="23"/>
      <c r="D15" s="16">
        <v>4451717832</v>
      </c>
      <c r="E15" s="16"/>
      <c r="F15" s="16">
        <v>5991136245</v>
      </c>
      <c r="G15" s="16"/>
      <c r="H15" s="16">
        <v>109956604</v>
      </c>
      <c r="I15" s="16"/>
      <c r="J15" s="36">
        <v>4092444</v>
      </c>
      <c r="K15" s="16"/>
      <c r="L15" s="16">
        <v>0</v>
      </c>
      <c r="M15" s="16"/>
      <c r="N15" s="16">
        <v>-113973204</v>
      </c>
      <c r="O15" s="16"/>
      <c r="P15" s="16">
        <v>-34324402</v>
      </c>
      <c r="Q15" s="16"/>
      <c r="R15" s="16">
        <v>-4560072</v>
      </c>
      <c r="S15" s="16"/>
      <c r="T15" s="18">
        <f>SUM(D15:R15)</f>
        <v>10404045447</v>
      </c>
      <c r="U15" s="23"/>
    </row>
    <row r="16" spans="1:21" ht="24" customHeight="1">
      <c r="A16" s="13" t="s">
        <v>184</v>
      </c>
      <c r="B16" s="23"/>
      <c r="C16" s="23"/>
      <c r="D16" s="16">
        <v>225962090</v>
      </c>
      <c r="E16" s="16"/>
      <c r="F16" s="16">
        <v>142356117</v>
      </c>
      <c r="G16" s="16"/>
      <c r="H16" s="16">
        <v>0</v>
      </c>
      <c r="I16" s="16"/>
      <c r="J16" s="36">
        <v>0</v>
      </c>
      <c r="K16" s="16"/>
      <c r="L16" s="16">
        <v>0</v>
      </c>
      <c r="M16" s="16"/>
      <c r="N16" s="16">
        <v>0</v>
      </c>
      <c r="O16" s="16"/>
      <c r="P16" s="16">
        <v>0</v>
      </c>
      <c r="Q16" s="16"/>
      <c r="R16" s="16">
        <v>0</v>
      </c>
      <c r="S16" s="16"/>
      <c r="T16" s="18">
        <f>SUM(D16:R16)</f>
        <v>368318207</v>
      </c>
      <c r="U16" s="23"/>
    </row>
    <row r="17" spans="1:222" s="23" customFormat="1" ht="24" customHeight="1">
      <c r="A17" s="25" t="s">
        <v>106</v>
      </c>
      <c r="B17" s="30"/>
      <c r="C17" s="30"/>
      <c r="D17" s="15">
        <v>0</v>
      </c>
      <c r="E17" s="16"/>
      <c r="F17" s="15">
        <v>0</v>
      </c>
      <c r="G17" s="16"/>
      <c r="H17" s="15">
        <v>0</v>
      </c>
      <c r="I17" s="17"/>
      <c r="J17" s="15">
        <v>-132057883</v>
      </c>
      <c r="K17" s="18">
        <v>0</v>
      </c>
      <c r="L17" s="15">
        <v>0</v>
      </c>
      <c r="M17" s="18">
        <v>0</v>
      </c>
      <c r="N17" s="15">
        <v>0</v>
      </c>
      <c r="O17" s="18"/>
      <c r="P17" s="19">
        <v>0</v>
      </c>
      <c r="Q17" s="17"/>
      <c r="R17" s="19">
        <v>0</v>
      </c>
      <c r="S17" s="22"/>
      <c r="T17" s="19">
        <f>SUM(D17:R17)</f>
        <v>-132057883</v>
      </c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</row>
    <row r="18" spans="1:222" s="23" customFormat="1" ht="24" customHeight="1">
      <c r="A18" s="25" t="s">
        <v>196</v>
      </c>
      <c r="B18" s="30"/>
      <c r="C18" s="30"/>
      <c r="D18" s="20">
        <v>0</v>
      </c>
      <c r="E18" s="16"/>
      <c r="F18" s="20">
        <v>0</v>
      </c>
      <c r="G18" s="16"/>
      <c r="H18" s="20">
        <v>0</v>
      </c>
      <c r="I18" s="17"/>
      <c r="J18" s="20">
        <v>0</v>
      </c>
      <c r="K18" s="18">
        <v>0</v>
      </c>
      <c r="L18" s="20">
        <v>0</v>
      </c>
      <c r="M18" s="18">
        <v>0</v>
      </c>
      <c r="N18" s="20">
        <v>33076772</v>
      </c>
      <c r="O18" s="18"/>
      <c r="P18" s="21">
        <v>-10202181</v>
      </c>
      <c r="Q18" s="17"/>
      <c r="R18" s="21">
        <v>0</v>
      </c>
      <c r="S18" s="22"/>
      <c r="T18" s="21">
        <f>SUM(D18:R18)</f>
        <v>22874591</v>
      </c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</row>
    <row r="19" spans="1:222" s="23" customFormat="1" ht="24" customHeight="1">
      <c r="A19" s="25" t="s">
        <v>92</v>
      </c>
      <c r="B19" s="31"/>
      <c r="C19" s="31"/>
      <c r="D19" s="29">
        <v>0</v>
      </c>
      <c r="E19" s="16"/>
      <c r="F19" s="29">
        <v>0</v>
      </c>
      <c r="G19" s="22"/>
      <c r="H19" s="29">
        <v>0</v>
      </c>
      <c r="I19" s="16"/>
      <c r="J19" s="29">
        <v>-132057883</v>
      </c>
      <c r="K19" s="18"/>
      <c r="L19" s="29">
        <v>0</v>
      </c>
      <c r="M19" s="18"/>
      <c r="N19" s="29">
        <v>33076772</v>
      </c>
      <c r="O19" s="18"/>
      <c r="P19" s="29">
        <v>-10202181</v>
      </c>
      <c r="Q19" s="16"/>
      <c r="R19" s="29">
        <v>0</v>
      </c>
      <c r="S19" s="22"/>
      <c r="T19" s="29">
        <f>SUM(T17:T18)</f>
        <v>-109183292</v>
      </c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</row>
    <row r="20" spans="1:222" ht="24" customHeight="1" thickBot="1">
      <c r="A20" s="14" t="s">
        <v>202</v>
      </c>
      <c r="B20" s="14"/>
      <c r="C20" s="23"/>
      <c r="D20" s="24">
        <f>SUM(D15:D16,D19)</f>
        <v>4677679922</v>
      </c>
      <c r="E20" s="16"/>
      <c r="F20" s="24">
        <f>SUM(F15:F16,F19)</f>
        <v>6133492362</v>
      </c>
      <c r="G20" s="16"/>
      <c r="H20" s="24">
        <f>SUM(H15:H16,H19)</f>
        <v>109956604</v>
      </c>
      <c r="I20" s="16"/>
      <c r="J20" s="24">
        <f>SUM(J15:J16,J19)</f>
        <v>-127965439</v>
      </c>
      <c r="K20" s="18"/>
      <c r="L20" s="24">
        <f>SUM(L15:L16,L19)</f>
        <v>0</v>
      </c>
      <c r="M20" s="18"/>
      <c r="N20" s="24">
        <f>SUM(N15:N16,N19)</f>
        <v>-80896432</v>
      </c>
      <c r="O20" s="18"/>
      <c r="P20" s="24">
        <f>SUM(P15:P16,P19)</f>
        <v>-44526583</v>
      </c>
      <c r="Q20" s="16"/>
      <c r="R20" s="24">
        <f>SUM(R15:R16,R19)</f>
        <v>-4560072</v>
      </c>
      <c r="S20" s="16"/>
      <c r="T20" s="24">
        <f>SUM(T15:T16,T19)</f>
        <v>10663180362</v>
      </c>
      <c r="U20" s="23"/>
      <c r="V20" s="23"/>
      <c r="W20" s="23"/>
      <c r="X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</row>
    <row r="21" spans="1:222" ht="24" customHeight="1" thickTop="1">
      <c r="A21" s="14"/>
      <c r="B21" s="23"/>
      <c r="C21" s="23"/>
      <c r="D21" s="16"/>
      <c r="E21" s="16"/>
      <c r="F21" s="16"/>
      <c r="G21" s="16"/>
      <c r="H21" s="16"/>
      <c r="I21" s="16"/>
      <c r="J21" s="22"/>
      <c r="K21" s="22"/>
      <c r="L21" s="22"/>
      <c r="M21" s="22"/>
      <c r="N21" s="16"/>
      <c r="O21" s="22"/>
      <c r="P21" s="22"/>
      <c r="Q21" s="22"/>
      <c r="R21" s="22"/>
      <c r="S21" s="22"/>
      <c r="T21" s="16"/>
      <c r="U21" s="23"/>
    </row>
    <row r="22" spans="1:222" ht="24" customHeight="1">
      <c r="A22" s="12" t="s">
        <v>174</v>
      </c>
      <c r="B22" s="23"/>
      <c r="C22" s="23"/>
      <c r="D22" s="16">
        <v>4680674292</v>
      </c>
      <c r="E22" s="16"/>
      <c r="F22" s="16">
        <v>6135378815</v>
      </c>
      <c r="G22" s="16"/>
      <c r="H22" s="16">
        <v>113858924</v>
      </c>
      <c r="I22" s="16"/>
      <c r="J22" s="36">
        <v>-171602394</v>
      </c>
      <c r="K22" s="16"/>
      <c r="L22" s="16">
        <v>0</v>
      </c>
      <c r="M22" s="16"/>
      <c r="N22" s="16">
        <v>-266356030</v>
      </c>
      <c r="O22" s="16"/>
      <c r="P22" s="16">
        <v>-47966514</v>
      </c>
      <c r="Q22" s="16"/>
      <c r="R22" s="16">
        <v>-4560072</v>
      </c>
      <c r="S22" s="16"/>
      <c r="T22" s="18">
        <f>SUM(D22:R22)</f>
        <v>10439427021</v>
      </c>
      <c r="U22" s="23"/>
    </row>
    <row r="23" spans="1:222" ht="24" customHeight="1">
      <c r="A23" s="13" t="s">
        <v>176</v>
      </c>
      <c r="B23" s="23"/>
      <c r="C23" s="23"/>
      <c r="D23" s="16">
        <v>8103480</v>
      </c>
      <c r="E23" s="16"/>
      <c r="F23" s="16">
        <v>5105192</v>
      </c>
      <c r="G23" s="16"/>
      <c r="H23" s="16">
        <v>0</v>
      </c>
      <c r="I23" s="16"/>
      <c r="J23" s="37">
        <v>0</v>
      </c>
      <c r="K23" s="16"/>
      <c r="L23" s="16">
        <v>0</v>
      </c>
      <c r="M23" s="16"/>
      <c r="N23" s="16">
        <v>0</v>
      </c>
      <c r="O23" s="16"/>
      <c r="P23" s="16">
        <v>0</v>
      </c>
      <c r="Q23" s="16"/>
      <c r="R23" s="16">
        <v>0</v>
      </c>
      <c r="S23" s="16"/>
      <c r="T23" s="18">
        <f>SUM(D23:R23)</f>
        <v>13208672</v>
      </c>
      <c r="U23" s="23"/>
    </row>
    <row r="24" spans="1:222" s="23" customFormat="1" ht="24" customHeight="1">
      <c r="A24" s="25" t="s">
        <v>88</v>
      </c>
      <c r="B24" s="30"/>
      <c r="C24" s="30"/>
      <c r="D24" s="15">
        <v>0</v>
      </c>
      <c r="E24" s="16"/>
      <c r="F24" s="15">
        <v>0</v>
      </c>
      <c r="G24" s="16">
        <v>0</v>
      </c>
      <c r="H24" s="15">
        <v>0</v>
      </c>
      <c r="I24" s="17">
        <v>0</v>
      </c>
      <c r="J24" s="15">
        <v>33884334</v>
      </c>
      <c r="K24" s="18">
        <v>0</v>
      </c>
      <c r="L24" s="15">
        <v>0</v>
      </c>
      <c r="M24" s="18">
        <v>0</v>
      </c>
      <c r="N24" s="15">
        <v>0</v>
      </c>
      <c r="O24" s="18">
        <v>0</v>
      </c>
      <c r="P24" s="19">
        <v>0</v>
      </c>
      <c r="Q24" s="17">
        <v>0</v>
      </c>
      <c r="R24" s="19">
        <v>0</v>
      </c>
      <c r="S24" s="22"/>
      <c r="T24" s="19">
        <f>SUM(D24:R24)</f>
        <v>33884334</v>
      </c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</row>
    <row r="25" spans="1:222" s="23" customFormat="1" ht="24" customHeight="1">
      <c r="A25" s="25" t="s">
        <v>196</v>
      </c>
      <c r="B25" s="30"/>
      <c r="C25" s="30"/>
      <c r="D25" s="20">
        <v>0</v>
      </c>
      <c r="E25" s="16">
        <v>0</v>
      </c>
      <c r="F25" s="20">
        <v>0</v>
      </c>
      <c r="G25" s="16">
        <v>0</v>
      </c>
      <c r="H25" s="20">
        <v>0</v>
      </c>
      <c r="I25" s="17">
        <v>0</v>
      </c>
      <c r="J25" s="20">
        <v>0</v>
      </c>
      <c r="K25" s="18">
        <v>0</v>
      </c>
      <c r="L25" s="20">
        <v>-2801785</v>
      </c>
      <c r="M25" s="18">
        <v>0</v>
      </c>
      <c r="N25" s="20">
        <v>56311124</v>
      </c>
      <c r="O25" s="18">
        <v>0</v>
      </c>
      <c r="P25" s="21">
        <v>-205940</v>
      </c>
      <c r="Q25" s="17">
        <v>0</v>
      </c>
      <c r="R25" s="21">
        <v>0</v>
      </c>
      <c r="S25" s="22"/>
      <c r="T25" s="21">
        <f>SUM(D25:R25)</f>
        <v>53303399</v>
      </c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</row>
    <row r="26" spans="1:222" s="23" customFormat="1" ht="24" customHeight="1">
      <c r="A26" s="25" t="s">
        <v>92</v>
      </c>
      <c r="B26" s="31"/>
      <c r="C26" s="31"/>
      <c r="D26" s="29">
        <v>0</v>
      </c>
      <c r="E26" s="16"/>
      <c r="F26" s="29">
        <v>0</v>
      </c>
      <c r="G26" s="22"/>
      <c r="H26" s="29">
        <v>0</v>
      </c>
      <c r="I26" s="16"/>
      <c r="J26" s="29">
        <v>33884334</v>
      </c>
      <c r="K26" s="18"/>
      <c r="L26" s="29">
        <v>-2801785</v>
      </c>
      <c r="M26" s="18"/>
      <c r="N26" s="29">
        <v>56311124</v>
      </c>
      <c r="O26" s="18"/>
      <c r="P26" s="29">
        <v>-205940</v>
      </c>
      <c r="Q26" s="16"/>
      <c r="R26" s="29">
        <v>0</v>
      </c>
      <c r="S26" s="22"/>
      <c r="T26" s="29">
        <f>SUM(T24:T25)</f>
        <v>87187733</v>
      </c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</row>
    <row r="27" spans="1:222" ht="24" customHeight="1" thickBot="1">
      <c r="A27" s="14" t="s">
        <v>203</v>
      </c>
      <c r="B27" s="14"/>
      <c r="C27" s="23"/>
      <c r="D27" s="24">
        <f>SUM(D22:D23,D26)</f>
        <v>4688777772</v>
      </c>
      <c r="E27" s="16"/>
      <c r="F27" s="24">
        <f>SUM(F22:F23,F26)</f>
        <v>6140484007</v>
      </c>
      <c r="G27" s="16"/>
      <c r="H27" s="24">
        <f>SUM(H22:H23,H26)</f>
        <v>113858924</v>
      </c>
      <c r="I27" s="16"/>
      <c r="J27" s="24">
        <f>SUM(J22:J23,J26)</f>
        <v>-137718060</v>
      </c>
      <c r="K27" s="18"/>
      <c r="L27" s="24">
        <f>SUM(L22:L23,L26)</f>
        <v>-2801785</v>
      </c>
      <c r="M27" s="18"/>
      <c r="N27" s="24">
        <f>SUM(N22:N23,N26)</f>
        <v>-210044906</v>
      </c>
      <c r="O27" s="18"/>
      <c r="P27" s="24">
        <f>SUM(P22:P23,P26)</f>
        <v>-48172454</v>
      </c>
      <c r="Q27" s="16"/>
      <c r="R27" s="24">
        <f>SUM(R22:R23,R26)</f>
        <v>-4560072</v>
      </c>
      <c r="S27" s="16"/>
      <c r="T27" s="24">
        <f>SUM(T22:T23,T26)</f>
        <v>10539823426</v>
      </c>
      <c r="U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</row>
    <row r="28" spans="1:222" ht="24" customHeight="1" thickTop="1">
      <c r="A28" s="76"/>
      <c r="C28" s="5"/>
      <c r="D28" s="5"/>
      <c r="E28" s="5"/>
      <c r="F28" s="22"/>
      <c r="G28" s="5"/>
      <c r="H28" s="22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22" ht="24" customHeight="1">
      <c r="A29" s="3" t="s">
        <v>16</v>
      </c>
    </row>
  </sheetData>
  <mergeCells count="5">
    <mergeCell ref="O8:P8"/>
    <mergeCell ref="O9:P9"/>
    <mergeCell ref="D6:T6"/>
    <mergeCell ref="H11:J11"/>
    <mergeCell ref="L7:P7"/>
  </mergeCells>
  <phoneticPr fontId="0" type="noConversion"/>
  <printOptions horizontalCentered="1"/>
  <pageMargins left="0.39370078740157483" right="0.39370078740157483" top="0.86614173228346458" bottom="0.39370078740157483" header="0.19685039370078741" footer="0.19685039370078741"/>
  <pageSetup paperSize="9"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8"/>
  <sheetViews>
    <sheetView showGridLines="0" view="pageBreakPreview" zoomScale="54" zoomScaleNormal="60" zoomScaleSheetLayoutView="54" workbookViewId="0"/>
  </sheetViews>
  <sheetFormatPr defaultColWidth="9.36328125" defaultRowHeight="24" customHeight="1"/>
  <cols>
    <col min="1" max="1" width="42.54296875" style="31" customWidth="1"/>
    <col min="2" max="2" width="1.453125" style="31" customWidth="1"/>
    <col min="3" max="3" width="7.90625" style="31" customWidth="1"/>
    <col min="4" max="4" width="1.54296875" style="31" customWidth="1"/>
    <col min="5" max="5" width="21.6328125" style="31" customWidth="1"/>
    <col min="6" max="6" width="1.453125" style="31" customWidth="1"/>
    <col min="7" max="7" width="21.6328125" style="31" customWidth="1"/>
    <col min="8" max="8" width="1.54296875" style="31" customWidth="1"/>
    <col min="9" max="9" width="21.6328125" style="31" customWidth="1"/>
    <col min="10" max="10" width="1.54296875" style="31" customWidth="1"/>
    <col min="11" max="11" width="21.6328125" style="31" customWidth="1"/>
    <col min="12" max="12" width="1.54296875" style="31" customWidth="1"/>
    <col min="13" max="13" width="26.08984375" style="31" customWidth="1"/>
    <col min="14" max="14" width="1.54296875" style="31" customWidth="1"/>
    <col min="15" max="15" width="26.08984375" style="31" customWidth="1"/>
    <col min="16" max="16" width="1.54296875" style="31" customWidth="1"/>
    <col min="17" max="17" width="21.6328125" style="31" customWidth="1"/>
    <col min="18" max="18" width="1.54296875" style="31" customWidth="1"/>
    <col min="19" max="24" width="9.36328125" style="31"/>
    <col min="25" max="25" width="14.1796875" style="31" bestFit="1" customWidth="1"/>
    <col min="26" max="28" width="9.36328125" style="31"/>
    <col min="29" max="29" width="14.90625" style="31" bestFit="1" customWidth="1"/>
    <col min="30" max="30" width="9.36328125" style="31"/>
    <col min="31" max="31" width="17.08984375" style="31" bestFit="1" customWidth="1"/>
    <col min="32" max="16384" width="9.36328125" style="31"/>
  </cols>
  <sheetData>
    <row r="1" spans="1:31" ht="24" customHeight="1">
      <c r="Q1" s="8" t="s">
        <v>42</v>
      </c>
    </row>
    <row r="2" spans="1:31" ht="24" customHeight="1">
      <c r="A2" s="1" t="s">
        <v>101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31" ht="24" customHeight="1">
      <c r="A3" s="6" t="s">
        <v>148</v>
      </c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31" ht="24" customHeight="1">
      <c r="A4" s="6" t="s">
        <v>201</v>
      </c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31" ht="24" customHeight="1">
      <c r="A5" s="2"/>
      <c r="B5" s="2"/>
      <c r="C5" s="2"/>
      <c r="D5" s="2"/>
      <c r="E5" s="2"/>
      <c r="F5" s="2"/>
      <c r="G5" s="2"/>
      <c r="H5" s="2"/>
      <c r="I5" s="2"/>
      <c r="J5" s="2"/>
      <c r="Q5" s="39" t="s">
        <v>28</v>
      </c>
    </row>
    <row r="6" spans="1:31" ht="24" customHeight="1">
      <c r="A6" s="23"/>
      <c r="B6" s="23"/>
      <c r="E6" s="92" t="s">
        <v>15</v>
      </c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</row>
    <row r="7" spans="1:31" ht="24" customHeight="1">
      <c r="A7" s="23"/>
      <c r="B7" s="23"/>
      <c r="D7" s="9"/>
      <c r="E7" s="85"/>
      <c r="F7" s="85"/>
      <c r="J7" s="85"/>
      <c r="L7" s="32"/>
      <c r="M7" s="95" t="s">
        <v>181</v>
      </c>
      <c r="N7" s="95"/>
      <c r="O7" s="95"/>
      <c r="P7" s="32"/>
      <c r="R7" s="23"/>
    </row>
    <row r="8" spans="1:31" ht="24" customHeight="1">
      <c r="A8" s="23"/>
      <c r="B8" s="23"/>
      <c r="C8" s="9"/>
      <c r="D8" s="9"/>
      <c r="F8" s="9"/>
      <c r="G8" s="9"/>
      <c r="J8" s="85"/>
      <c r="K8" s="9"/>
      <c r="L8" s="10"/>
      <c r="M8" s="85" t="s">
        <v>177</v>
      </c>
      <c r="N8" s="10"/>
      <c r="O8" s="85" t="s">
        <v>212</v>
      </c>
      <c r="P8" s="10"/>
      <c r="Q8" s="9"/>
      <c r="R8" s="23"/>
    </row>
    <row r="9" spans="1:31" ht="24" customHeight="1">
      <c r="A9" s="23"/>
      <c r="B9" s="23"/>
      <c r="C9" s="9"/>
      <c r="D9" s="9"/>
      <c r="E9" s="85"/>
      <c r="F9" s="9"/>
      <c r="G9" s="9"/>
      <c r="H9" s="9"/>
      <c r="I9" s="85"/>
      <c r="J9" s="85"/>
      <c r="K9" s="9"/>
      <c r="L9" s="10"/>
      <c r="M9" s="85" t="s">
        <v>179</v>
      </c>
      <c r="N9" s="10"/>
      <c r="O9" s="85" t="s">
        <v>86</v>
      </c>
      <c r="P9" s="10"/>
      <c r="Q9" s="9"/>
      <c r="R9" s="23"/>
    </row>
    <row r="10" spans="1:31" ht="24" customHeight="1">
      <c r="A10" s="23"/>
      <c r="B10" s="23"/>
      <c r="C10" s="9"/>
      <c r="D10" s="9"/>
      <c r="E10" s="85" t="s">
        <v>68</v>
      </c>
      <c r="F10" s="85"/>
      <c r="G10" s="9"/>
      <c r="H10" s="9"/>
      <c r="I10" s="92" t="s">
        <v>94</v>
      </c>
      <c r="J10" s="92"/>
      <c r="K10" s="92"/>
      <c r="L10" s="10"/>
      <c r="M10" s="85" t="s">
        <v>107</v>
      </c>
      <c r="N10" s="10"/>
      <c r="O10" s="85" t="s">
        <v>107</v>
      </c>
      <c r="P10" s="10"/>
      <c r="Q10" s="9" t="s">
        <v>83</v>
      </c>
      <c r="R10" s="23"/>
    </row>
    <row r="11" spans="1:31" ht="24" customHeight="1">
      <c r="A11" s="23"/>
      <c r="B11" s="23"/>
      <c r="C11" s="9"/>
      <c r="D11" s="9"/>
      <c r="E11" s="85" t="s">
        <v>69</v>
      </c>
      <c r="F11" s="85"/>
      <c r="G11" s="85" t="s">
        <v>110</v>
      </c>
      <c r="H11" s="9"/>
      <c r="I11" s="85" t="s">
        <v>96</v>
      </c>
      <c r="J11" s="85"/>
      <c r="K11" s="9"/>
      <c r="L11" s="33"/>
      <c r="M11" s="9" t="s">
        <v>108</v>
      </c>
      <c r="N11" s="33"/>
      <c r="O11" s="9" t="s">
        <v>108</v>
      </c>
      <c r="P11" s="33"/>
      <c r="Q11" s="85" t="s">
        <v>85</v>
      </c>
      <c r="R11" s="23"/>
    </row>
    <row r="12" spans="1:31" ht="24" customHeight="1">
      <c r="A12" s="23"/>
      <c r="B12" s="23"/>
      <c r="C12" s="9"/>
      <c r="D12" s="13"/>
      <c r="E12" s="86" t="s">
        <v>70</v>
      </c>
      <c r="F12" s="85"/>
      <c r="G12" s="86" t="s">
        <v>70</v>
      </c>
      <c r="H12" s="9"/>
      <c r="I12" s="86" t="s">
        <v>95</v>
      </c>
      <c r="J12" s="10"/>
      <c r="K12" s="86" t="s">
        <v>71</v>
      </c>
      <c r="L12" s="10"/>
      <c r="M12" s="86" t="s">
        <v>87</v>
      </c>
      <c r="N12" s="10"/>
      <c r="O12" s="86" t="s">
        <v>87</v>
      </c>
      <c r="P12" s="10"/>
      <c r="Q12" s="86" t="s">
        <v>84</v>
      </c>
      <c r="R12" s="23"/>
    </row>
    <row r="13" spans="1:31" ht="24" customHeight="1">
      <c r="A13" s="23"/>
      <c r="B13" s="23"/>
      <c r="C13" s="9"/>
      <c r="D13" s="13"/>
      <c r="E13" s="85"/>
      <c r="F13" s="85"/>
      <c r="G13" s="85"/>
      <c r="H13" s="9"/>
      <c r="I13" s="85"/>
      <c r="J13" s="10"/>
      <c r="K13" s="85"/>
      <c r="L13" s="10"/>
      <c r="M13" s="85"/>
      <c r="N13" s="10"/>
      <c r="O13" s="85"/>
      <c r="P13" s="10"/>
      <c r="Q13" s="85"/>
      <c r="R13" s="23"/>
    </row>
    <row r="14" spans="1:31" ht="24" customHeight="1">
      <c r="A14" s="12" t="s">
        <v>127</v>
      </c>
      <c r="B14" s="23"/>
      <c r="C14" s="30"/>
      <c r="D14" s="30"/>
      <c r="E14" s="16">
        <v>4451717832</v>
      </c>
      <c r="F14" s="16"/>
      <c r="G14" s="16">
        <v>5991136245</v>
      </c>
      <c r="H14" s="16"/>
      <c r="I14" s="16">
        <v>109956604</v>
      </c>
      <c r="J14" s="17"/>
      <c r="K14" s="18">
        <v>31014935</v>
      </c>
      <c r="L14" s="18"/>
      <c r="M14" s="18">
        <v>0</v>
      </c>
      <c r="N14" s="18"/>
      <c r="O14" s="18">
        <v>-113973204</v>
      </c>
      <c r="P14" s="18"/>
      <c r="Q14" s="18">
        <f>SUM(E14:O14)</f>
        <v>10469852412</v>
      </c>
      <c r="R14" s="30"/>
    </row>
    <row r="15" spans="1:31" ht="24" customHeight="1">
      <c r="A15" s="13" t="s">
        <v>184</v>
      </c>
      <c r="B15" s="23"/>
      <c r="C15" s="30"/>
      <c r="D15" s="30"/>
      <c r="E15" s="16">
        <v>225962090</v>
      </c>
      <c r="F15" s="16"/>
      <c r="G15" s="16">
        <v>142356117</v>
      </c>
      <c r="H15" s="16"/>
      <c r="I15" s="16">
        <v>0</v>
      </c>
      <c r="J15" s="17"/>
      <c r="K15" s="18">
        <v>0</v>
      </c>
      <c r="L15" s="18"/>
      <c r="M15" s="18">
        <v>0</v>
      </c>
      <c r="N15" s="18"/>
      <c r="O15" s="18">
        <v>0</v>
      </c>
      <c r="P15" s="18"/>
      <c r="Q15" s="18">
        <v>368318207</v>
      </c>
      <c r="R15" s="30"/>
      <c r="AE15" s="38"/>
    </row>
    <row r="16" spans="1:31" ht="24" customHeight="1">
      <c r="A16" s="13" t="s">
        <v>88</v>
      </c>
      <c r="B16" s="23"/>
      <c r="C16" s="30"/>
      <c r="D16" s="30"/>
      <c r="E16" s="15">
        <v>0</v>
      </c>
      <c r="F16" s="16"/>
      <c r="G16" s="15">
        <v>0</v>
      </c>
      <c r="H16" s="16"/>
      <c r="I16" s="15">
        <v>0</v>
      </c>
      <c r="J16" s="17"/>
      <c r="K16" s="15">
        <v>14531495</v>
      </c>
      <c r="L16" s="18"/>
      <c r="M16" s="15">
        <v>0</v>
      </c>
      <c r="N16" s="18"/>
      <c r="O16" s="15">
        <v>0</v>
      </c>
      <c r="P16" s="18"/>
      <c r="Q16" s="19">
        <v>14531495</v>
      </c>
      <c r="R16" s="23"/>
      <c r="AE16" s="38"/>
    </row>
    <row r="17" spans="1:31" ht="24" customHeight="1">
      <c r="A17" s="13" t="s">
        <v>199</v>
      </c>
      <c r="B17" s="23"/>
      <c r="C17" s="30"/>
      <c r="D17" s="30"/>
      <c r="E17" s="20">
        <v>0</v>
      </c>
      <c r="F17" s="16"/>
      <c r="G17" s="20">
        <v>0</v>
      </c>
      <c r="H17" s="16"/>
      <c r="I17" s="20">
        <v>0</v>
      </c>
      <c r="J17" s="17"/>
      <c r="K17" s="20">
        <v>0</v>
      </c>
      <c r="L17" s="18"/>
      <c r="M17" s="20">
        <v>0</v>
      </c>
      <c r="N17" s="18"/>
      <c r="O17" s="20">
        <v>33076772</v>
      </c>
      <c r="P17" s="18"/>
      <c r="Q17" s="21">
        <v>33076772</v>
      </c>
      <c r="R17" s="23"/>
      <c r="AE17" s="38"/>
    </row>
    <row r="18" spans="1:31" ht="24" customHeight="1">
      <c r="A18" s="13" t="s">
        <v>213</v>
      </c>
      <c r="B18" s="23"/>
      <c r="E18" s="29">
        <v>0</v>
      </c>
      <c r="F18" s="16"/>
      <c r="G18" s="29">
        <v>0</v>
      </c>
      <c r="H18" s="22"/>
      <c r="I18" s="29">
        <v>0</v>
      </c>
      <c r="J18" s="16"/>
      <c r="K18" s="29">
        <v>14531495</v>
      </c>
      <c r="L18" s="18"/>
      <c r="M18" s="29">
        <v>0</v>
      </c>
      <c r="N18" s="18"/>
      <c r="O18" s="29">
        <v>33076772</v>
      </c>
      <c r="P18" s="18"/>
      <c r="Q18" s="29">
        <v>47608267</v>
      </c>
      <c r="R18" s="5"/>
      <c r="Y18" s="38"/>
      <c r="AC18" s="38"/>
      <c r="AE18" s="38"/>
    </row>
    <row r="19" spans="1:31" ht="24" customHeight="1" thickBot="1">
      <c r="A19" s="14" t="s">
        <v>202</v>
      </c>
      <c r="B19" s="2"/>
      <c r="C19" s="5"/>
      <c r="D19" s="5"/>
      <c r="E19" s="26">
        <f>SUM(E14,E15,E18:E18)</f>
        <v>4677679922</v>
      </c>
      <c r="F19" s="5"/>
      <c r="G19" s="26">
        <f>SUM(G14,G15,G18:G18)</f>
        <v>6133492362</v>
      </c>
      <c r="H19" s="5"/>
      <c r="I19" s="26">
        <f>SUM(I14,I15,I18:I18)</f>
        <v>109956604</v>
      </c>
      <c r="J19" s="5"/>
      <c r="K19" s="26">
        <f>SUM(K14,K15,K18:K18)</f>
        <v>45546430</v>
      </c>
      <c r="L19" s="5"/>
      <c r="M19" s="26">
        <f>SUM(M14,M15,M18:M18)</f>
        <v>0</v>
      </c>
      <c r="N19" s="5"/>
      <c r="O19" s="26">
        <f>SUM(O14,O15,O18:O18)</f>
        <v>-80896432</v>
      </c>
      <c r="P19" s="5"/>
      <c r="Q19" s="26">
        <v>10885778886</v>
      </c>
      <c r="R19" s="5"/>
      <c r="AE19" s="38"/>
    </row>
    <row r="20" spans="1:31" ht="24" customHeight="1" thickTop="1">
      <c r="A20" s="33"/>
      <c r="B20" s="23"/>
      <c r="C20" s="30"/>
      <c r="D20" s="30"/>
      <c r="E20" s="17"/>
      <c r="F20" s="17"/>
      <c r="G20" s="17"/>
      <c r="H20" s="17"/>
      <c r="I20" s="17"/>
      <c r="J20" s="17"/>
      <c r="K20" s="18"/>
      <c r="L20" s="18"/>
      <c r="M20" s="18"/>
      <c r="N20" s="18"/>
      <c r="O20" s="18"/>
      <c r="P20" s="18"/>
      <c r="Q20" s="18"/>
      <c r="R20" s="30"/>
      <c r="AE20" s="38"/>
    </row>
    <row r="21" spans="1:31" ht="24" customHeight="1">
      <c r="A21" s="12" t="s">
        <v>174</v>
      </c>
      <c r="B21" s="23"/>
      <c r="C21" s="30"/>
      <c r="D21" s="30"/>
      <c r="E21" s="16">
        <v>4680674292</v>
      </c>
      <c r="F21" s="16"/>
      <c r="G21" s="16">
        <v>6135378815</v>
      </c>
      <c r="H21" s="16"/>
      <c r="I21" s="16">
        <v>113858924</v>
      </c>
      <c r="J21" s="17"/>
      <c r="K21" s="18">
        <v>107235376</v>
      </c>
      <c r="L21" s="18"/>
      <c r="M21" s="18">
        <v>0</v>
      </c>
      <c r="N21" s="18"/>
      <c r="O21" s="18">
        <v>-266356030</v>
      </c>
      <c r="P21" s="18"/>
      <c r="Q21" s="18">
        <v>10770791377</v>
      </c>
      <c r="R21" s="30"/>
      <c r="AE21" s="38"/>
    </row>
    <row r="22" spans="1:31" ht="24" customHeight="1">
      <c r="A22" s="13" t="s">
        <v>176</v>
      </c>
      <c r="B22" s="23"/>
      <c r="C22" s="30"/>
      <c r="D22" s="30"/>
      <c r="E22" s="16">
        <v>8103480</v>
      </c>
      <c r="F22" s="16"/>
      <c r="G22" s="16">
        <v>5105192</v>
      </c>
      <c r="H22" s="16"/>
      <c r="I22" s="16">
        <v>0</v>
      </c>
      <c r="J22" s="17"/>
      <c r="K22" s="18">
        <v>0</v>
      </c>
      <c r="L22" s="18"/>
      <c r="M22" s="18">
        <v>0</v>
      </c>
      <c r="N22" s="18"/>
      <c r="O22" s="18">
        <v>0</v>
      </c>
      <c r="P22" s="18"/>
      <c r="Q22" s="18">
        <f>SUM(E22:O22)</f>
        <v>13208672</v>
      </c>
      <c r="R22" s="30"/>
    </row>
    <row r="23" spans="1:31" ht="24" customHeight="1">
      <c r="A23" s="13" t="s">
        <v>88</v>
      </c>
      <c r="B23" s="23"/>
      <c r="C23" s="30"/>
      <c r="D23" s="30"/>
      <c r="E23" s="15">
        <v>0</v>
      </c>
      <c r="F23" s="16">
        <v>0</v>
      </c>
      <c r="G23" s="15">
        <v>0</v>
      </c>
      <c r="H23" s="16">
        <v>0</v>
      </c>
      <c r="I23" s="15">
        <v>0</v>
      </c>
      <c r="J23" s="17">
        <v>0</v>
      </c>
      <c r="K23" s="15">
        <v>7992894</v>
      </c>
      <c r="L23" s="18"/>
      <c r="M23" s="15">
        <v>0</v>
      </c>
      <c r="N23" s="18"/>
      <c r="O23" s="15">
        <v>0</v>
      </c>
      <c r="P23" s="18"/>
      <c r="Q23" s="19">
        <f>SUM(E23:O23)</f>
        <v>7992894</v>
      </c>
      <c r="R23" s="23"/>
    </row>
    <row r="24" spans="1:31" ht="24" customHeight="1">
      <c r="A24" s="13" t="s">
        <v>196</v>
      </c>
      <c r="B24" s="23"/>
      <c r="C24" s="30"/>
      <c r="D24" s="30"/>
      <c r="E24" s="20">
        <v>0</v>
      </c>
      <c r="F24" s="16">
        <v>0</v>
      </c>
      <c r="G24" s="20">
        <v>0</v>
      </c>
      <c r="H24" s="16">
        <v>0</v>
      </c>
      <c r="I24" s="20">
        <v>0</v>
      </c>
      <c r="J24" s="17">
        <v>0</v>
      </c>
      <c r="K24" s="20">
        <v>0</v>
      </c>
      <c r="L24" s="18"/>
      <c r="M24" s="20">
        <v>-2801785</v>
      </c>
      <c r="N24" s="18"/>
      <c r="O24" s="20">
        <v>56311124</v>
      </c>
      <c r="P24" s="18"/>
      <c r="Q24" s="21">
        <f>SUM(E24:O24)</f>
        <v>53509339</v>
      </c>
      <c r="R24" s="23"/>
    </row>
    <row r="25" spans="1:31" ht="24" customHeight="1">
      <c r="A25" s="13" t="s">
        <v>92</v>
      </c>
      <c r="B25" s="23"/>
      <c r="E25" s="29">
        <v>0</v>
      </c>
      <c r="F25" s="16"/>
      <c r="G25" s="29">
        <v>0</v>
      </c>
      <c r="H25" s="22"/>
      <c r="I25" s="29">
        <v>0</v>
      </c>
      <c r="J25" s="16"/>
      <c r="K25" s="29">
        <v>7992894</v>
      </c>
      <c r="L25" s="18"/>
      <c r="M25" s="29">
        <v>-2801785</v>
      </c>
      <c r="N25" s="18"/>
      <c r="O25" s="29">
        <v>56311124</v>
      </c>
      <c r="P25" s="18"/>
      <c r="Q25" s="29">
        <f>SUM(Q23:Q24)</f>
        <v>61502233</v>
      </c>
      <c r="R25" s="5"/>
    </row>
    <row r="26" spans="1:31" ht="24" customHeight="1" thickBot="1">
      <c r="A26" s="14" t="s">
        <v>203</v>
      </c>
      <c r="B26" s="2"/>
      <c r="C26" s="5"/>
      <c r="D26" s="5"/>
      <c r="E26" s="26">
        <f>SUM(E21,E22,E25:E25)</f>
        <v>4688777772</v>
      </c>
      <c r="F26" s="5"/>
      <c r="G26" s="26">
        <f>SUM(G21,G22,G25:G25)</f>
        <v>6140484007</v>
      </c>
      <c r="H26" s="5"/>
      <c r="I26" s="26">
        <f>SUM(I21,I22,I25:I25)</f>
        <v>113858924</v>
      </c>
      <c r="J26" s="5"/>
      <c r="K26" s="26">
        <f>SUM(K21,K22,K25:K25)</f>
        <v>115228270</v>
      </c>
      <c r="L26" s="5"/>
      <c r="M26" s="26">
        <f>SUM(M21,M22,M25:M25)</f>
        <v>-2801785</v>
      </c>
      <c r="N26" s="5"/>
      <c r="O26" s="26">
        <f>SUM(O21,O22,O25:O25)</f>
        <v>-210044906</v>
      </c>
      <c r="P26" s="5"/>
      <c r="Q26" s="26">
        <f>SUM(Q21,Q22,Q25:Q25)</f>
        <v>10845502282</v>
      </c>
      <c r="R26" s="5"/>
    </row>
    <row r="27" spans="1:31" ht="24" customHeight="1" thickTop="1">
      <c r="A27" s="34"/>
      <c r="B27" s="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31" ht="24" customHeight="1">
      <c r="A28" s="3" t="s">
        <v>16</v>
      </c>
    </row>
  </sheetData>
  <mergeCells count="3">
    <mergeCell ref="E6:Q6"/>
    <mergeCell ref="I10:K10"/>
    <mergeCell ref="M7:O7"/>
  </mergeCells>
  <phoneticPr fontId="0" type="noConversion"/>
  <printOptions horizontalCentered="1"/>
  <pageMargins left="0.39370078740157483" right="0.39370078740157483" top="0.9055118110236221" bottom="0.19685039370078741" header="0.19685039370078741" footer="0.19685039370078741"/>
  <pageSetup paperSize="9" scale="6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3"/>
  <sheetViews>
    <sheetView showGridLines="0" view="pageBreakPreview" zoomScale="80" zoomScaleNormal="85" zoomScaleSheetLayoutView="80" workbookViewId="0">
      <selection activeCell="U12" sqref="U12"/>
    </sheetView>
  </sheetViews>
  <sheetFormatPr defaultColWidth="9.08984375" defaultRowHeight="24" customHeight="1"/>
  <cols>
    <col min="1" max="1" width="51.36328125" style="3" customWidth="1"/>
    <col min="2" max="2" width="6.453125" style="3" customWidth="1"/>
    <col min="3" max="3" width="0.90625" style="3" customWidth="1"/>
    <col min="4" max="4" width="16.54296875" style="3" customWidth="1"/>
    <col min="5" max="5" width="0.90625" style="3" customWidth="1"/>
    <col min="6" max="6" width="16.54296875" style="3" customWidth="1"/>
    <col min="7" max="7" width="0.90625" style="3" customWidth="1"/>
    <col min="8" max="8" width="16.54296875" style="47" customWidth="1"/>
    <col min="9" max="9" width="0.90625" style="47" customWidth="1"/>
    <col min="10" max="10" width="16.54296875" style="47" customWidth="1"/>
    <col min="11" max="11" width="0.54296875" style="47" customWidth="1"/>
    <col min="12" max="12" width="1.453125" style="3" customWidth="1"/>
    <col min="13" max="16384" width="9.08984375" style="3"/>
  </cols>
  <sheetData>
    <row r="1" spans="1:11" ht="24" customHeight="1">
      <c r="J1" s="8" t="s">
        <v>42</v>
      </c>
    </row>
    <row r="2" spans="1:11" ht="24" customHeight="1">
      <c r="A2" s="1" t="s">
        <v>101</v>
      </c>
      <c r="B2" s="84"/>
      <c r="C2" s="84"/>
      <c r="D2" s="84"/>
      <c r="E2" s="84"/>
      <c r="F2" s="84"/>
      <c r="G2" s="84"/>
      <c r="H2" s="61"/>
      <c r="I2" s="61"/>
      <c r="J2" s="61"/>
      <c r="K2" s="61"/>
    </row>
    <row r="3" spans="1:11" ht="24" customHeight="1">
      <c r="A3" s="6" t="s">
        <v>46</v>
      </c>
      <c r="B3" s="84"/>
      <c r="C3" s="84"/>
      <c r="D3" s="2"/>
      <c r="E3" s="84"/>
      <c r="F3" s="84"/>
      <c r="G3" s="84"/>
      <c r="H3" s="61"/>
      <c r="I3" s="61"/>
      <c r="J3" s="61"/>
      <c r="K3" s="61"/>
    </row>
    <row r="4" spans="1:11" ht="24" customHeight="1">
      <c r="A4" s="6" t="s">
        <v>201</v>
      </c>
      <c r="B4" s="84"/>
      <c r="C4" s="84"/>
      <c r="D4" s="84"/>
      <c r="E4" s="84"/>
      <c r="F4" s="84"/>
      <c r="G4" s="84"/>
      <c r="H4" s="61"/>
      <c r="I4" s="61"/>
      <c r="J4" s="61"/>
      <c r="K4" s="3"/>
    </row>
    <row r="5" spans="1:11" ht="24" customHeight="1">
      <c r="A5" s="89" t="s">
        <v>28</v>
      </c>
      <c r="B5" s="89"/>
      <c r="C5" s="89"/>
      <c r="D5" s="89"/>
      <c r="E5" s="89"/>
      <c r="F5" s="89"/>
      <c r="G5" s="89"/>
      <c r="H5" s="89"/>
      <c r="I5" s="89"/>
      <c r="J5" s="89"/>
      <c r="K5" s="8"/>
    </row>
    <row r="6" spans="1:11" ht="24" customHeight="1">
      <c r="A6" s="8"/>
      <c r="B6" s="2"/>
      <c r="C6" s="8"/>
      <c r="D6" s="90" t="s">
        <v>14</v>
      </c>
      <c r="E6" s="90"/>
      <c r="F6" s="90"/>
      <c r="H6" s="90" t="s">
        <v>15</v>
      </c>
      <c r="I6" s="90"/>
      <c r="J6" s="90"/>
      <c r="K6" s="4"/>
    </row>
    <row r="7" spans="1:11" ht="24" customHeight="1">
      <c r="B7" s="4"/>
      <c r="C7" s="42"/>
      <c r="D7" s="62">
        <v>2023</v>
      </c>
      <c r="E7" s="4"/>
      <c r="F7" s="62">
        <v>2022</v>
      </c>
      <c r="G7" s="4"/>
      <c r="H7" s="62">
        <v>2023</v>
      </c>
      <c r="I7" s="4"/>
      <c r="J7" s="62">
        <v>2022</v>
      </c>
      <c r="K7" s="4"/>
    </row>
    <row r="8" spans="1:11" ht="24" customHeight="1">
      <c r="A8" s="69" t="s">
        <v>47</v>
      </c>
      <c r="B8" s="2"/>
      <c r="C8" s="42"/>
      <c r="D8" s="4"/>
      <c r="E8" s="4"/>
      <c r="F8" s="4"/>
      <c r="G8" s="4"/>
      <c r="H8" s="4"/>
      <c r="I8" s="4"/>
      <c r="J8" s="4"/>
      <c r="K8" s="4"/>
    </row>
    <row r="9" spans="1:11" ht="24" customHeight="1">
      <c r="A9" s="68" t="s">
        <v>149</v>
      </c>
      <c r="B9" s="84"/>
      <c r="D9" s="5">
        <v>33115408</v>
      </c>
      <c r="E9" s="5"/>
      <c r="F9" s="5">
        <v>-134544362</v>
      </c>
      <c r="G9" s="5"/>
      <c r="H9" s="5">
        <v>6904105</v>
      </c>
      <c r="I9" s="5"/>
      <c r="J9" s="5">
        <v>11456008</v>
      </c>
      <c r="K9" s="77"/>
    </row>
    <row r="10" spans="1:11" ht="24" customHeight="1">
      <c r="A10" s="78" t="s">
        <v>150</v>
      </c>
      <c r="B10" s="84"/>
      <c r="D10" s="5"/>
      <c r="E10" s="5"/>
      <c r="F10" s="5"/>
      <c r="G10" s="5"/>
      <c r="H10" s="5"/>
      <c r="I10" s="5"/>
      <c r="J10" s="5"/>
      <c r="K10" s="77"/>
    </row>
    <row r="11" spans="1:11" ht="24" customHeight="1">
      <c r="A11" s="78" t="s">
        <v>204</v>
      </c>
      <c r="B11" s="84"/>
      <c r="D11" s="22"/>
      <c r="E11" s="5"/>
      <c r="F11" s="22"/>
      <c r="G11" s="5"/>
      <c r="H11" s="5"/>
      <c r="I11" s="5"/>
      <c r="J11" s="5"/>
      <c r="K11" s="77"/>
    </row>
    <row r="12" spans="1:11" ht="24" customHeight="1">
      <c r="A12" s="78" t="s">
        <v>48</v>
      </c>
      <c r="B12" s="84"/>
      <c r="D12" s="5">
        <v>34670740</v>
      </c>
      <c r="E12" s="5"/>
      <c r="F12" s="5">
        <v>11830543</v>
      </c>
      <c r="G12" s="5"/>
      <c r="H12" s="5">
        <v>6042628</v>
      </c>
      <c r="I12" s="5"/>
      <c r="J12" s="5">
        <v>2837749</v>
      </c>
      <c r="K12" s="77"/>
    </row>
    <row r="13" spans="1:11" ht="24" customHeight="1">
      <c r="A13" s="78" t="s">
        <v>228</v>
      </c>
      <c r="B13" s="84"/>
      <c r="D13" s="5">
        <v>13390514</v>
      </c>
      <c r="E13" s="5"/>
      <c r="F13" s="5">
        <v>-1472183</v>
      </c>
      <c r="G13" s="5"/>
      <c r="H13" s="5">
        <v>0</v>
      </c>
      <c r="I13" s="5"/>
      <c r="J13" s="5">
        <v>-4900000</v>
      </c>
      <c r="K13" s="77"/>
    </row>
    <row r="14" spans="1:11" ht="24" customHeight="1">
      <c r="A14" s="78" t="s">
        <v>218</v>
      </c>
      <c r="B14" s="84"/>
      <c r="D14" s="5">
        <v>26604912</v>
      </c>
      <c r="E14" s="5"/>
      <c r="F14" s="5">
        <v>63270942</v>
      </c>
      <c r="G14" s="5"/>
      <c r="H14" s="5">
        <v>26604912</v>
      </c>
      <c r="I14" s="5"/>
      <c r="J14" s="5">
        <v>63270942</v>
      </c>
      <c r="K14" s="77"/>
    </row>
    <row r="15" spans="1:11" ht="24" customHeight="1">
      <c r="A15" s="78" t="s">
        <v>229</v>
      </c>
      <c r="B15" s="84"/>
      <c r="D15" s="5">
        <v>-2055663</v>
      </c>
      <c r="E15" s="5"/>
      <c r="F15" s="5">
        <v>5902271</v>
      </c>
      <c r="G15" s="5"/>
      <c r="H15" s="5">
        <v>0</v>
      </c>
      <c r="I15" s="5"/>
      <c r="J15" s="5">
        <v>0</v>
      </c>
      <c r="K15" s="77"/>
    </row>
    <row r="16" spans="1:11" ht="24" customHeight="1">
      <c r="A16" s="78" t="s">
        <v>230</v>
      </c>
      <c r="B16" s="84"/>
      <c r="D16" s="5">
        <v>-609671</v>
      </c>
      <c r="E16" s="5"/>
      <c r="F16" s="5">
        <v>0</v>
      </c>
      <c r="G16" s="5"/>
      <c r="H16" s="5">
        <v>-609671</v>
      </c>
      <c r="I16" s="5"/>
      <c r="J16" s="5">
        <v>0</v>
      </c>
      <c r="K16" s="77"/>
    </row>
    <row r="17" spans="1:11" ht="24" customHeight="1">
      <c r="A17" s="78" t="s">
        <v>205</v>
      </c>
      <c r="B17" s="84"/>
      <c r="D17" s="5">
        <v>0</v>
      </c>
      <c r="E17" s="5"/>
      <c r="F17" s="5">
        <v>4999240</v>
      </c>
      <c r="G17" s="5"/>
      <c r="H17" s="5">
        <v>-28199</v>
      </c>
      <c r="I17" s="5"/>
      <c r="J17" s="5">
        <v>560419</v>
      </c>
      <c r="K17" s="77"/>
    </row>
    <row r="18" spans="1:11" ht="24" customHeight="1">
      <c r="A18" s="78" t="s">
        <v>231</v>
      </c>
      <c r="B18" s="84"/>
      <c r="D18" s="5">
        <v>-284498</v>
      </c>
      <c r="E18" s="5"/>
      <c r="F18" s="5">
        <v>-375453</v>
      </c>
      <c r="G18" s="5"/>
      <c r="H18" s="5">
        <v>0</v>
      </c>
      <c r="I18" s="5"/>
      <c r="J18" s="5">
        <v>-232865</v>
      </c>
      <c r="K18" s="77"/>
    </row>
    <row r="19" spans="1:11" ht="24" customHeight="1">
      <c r="A19" s="78" t="s">
        <v>151</v>
      </c>
      <c r="B19" s="84"/>
      <c r="D19" s="5">
        <v>-43154395</v>
      </c>
      <c r="E19" s="5"/>
      <c r="F19" s="5">
        <v>-106531382</v>
      </c>
      <c r="G19" s="5"/>
      <c r="H19" s="5">
        <v>0</v>
      </c>
      <c r="I19" s="5"/>
      <c r="J19" s="5">
        <v>0</v>
      </c>
      <c r="K19" s="77"/>
    </row>
    <row r="20" spans="1:11" ht="24" customHeight="1">
      <c r="A20" s="78" t="s">
        <v>219</v>
      </c>
      <c r="B20" s="84"/>
      <c r="D20" s="5">
        <v>0</v>
      </c>
      <c r="E20" s="5"/>
      <c r="F20" s="5">
        <v>0</v>
      </c>
      <c r="G20" s="5"/>
      <c r="H20" s="5">
        <v>77259624</v>
      </c>
      <c r="I20" s="5"/>
      <c r="J20" s="5">
        <v>0</v>
      </c>
      <c r="K20" s="77"/>
    </row>
    <row r="21" spans="1:11" ht="24" customHeight="1">
      <c r="A21" s="78" t="s">
        <v>105</v>
      </c>
      <c r="B21" s="84"/>
      <c r="D21" s="5">
        <v>0</v>
      </c>
      <c r="E21" s="5"/>
      <c r="F21" s="5">
        <v>-782707</v>
      </c>
      <c r="G21" s="5"/>
      <c r="H21" s="5">
        <v>0</v>
      </c>
      <c r="I21" s="5"/>
      <c r="J21" s="5">
        <v>-624834</v>
      </c>
      <c r="K21" s="77"/>
    </row>
    <row r="22" spans="1:11" ht="24" customHeight="1">
      <c r="A22" s="78" t="s">
        <v>51</v>
      </c>
      <c r="B22" s="84"/>
      <c r="D22" s="5">
        <v>1783367</v>
      </c>
      <c r="E22" s="5"/>
      <c r="F22" s="5">
        <v>2779794</v>
      </c>
      <c r="G22" s="5"/>
      <c r="H22" s="5">
        <v>614716</v>
      </c>
      <c r="I22" s="5"/>
      <c r="J22" s="5">
        <v>1141985</v>
      </c>
      <c r="K22" s="77"/>
    </row>
    <row r="23" spans="1:11" ht="24" customHeight="1">
      <c r="A23" s="78" t="s">
        <v>111</v>
      </c>
      <c r="B23" s="84"/>
      <c r="D23" s="5">
        <v>-151363490</v>
      </c>
      <c r="E23" s="5"/>
      <c r="F23" s="5">
        <v>-52753944</v>
      </c>
      <c r="G23" s="5"/>
      <c r="H23" s="5">
        <v>-131710139</v>
      </c>
      <c r="I23" s="5"/>
      <c r="J23" s="5">
        <v>-37204306</v>
      </c>
      <c r="K23" s="77"/>
    </row>
    <row r="24" spans="1:11" ht="24" customHeight="1">
      <c r="A24" s="78" t="s">
        <v>112</v>
      </c>
      <c r="B24" s="84"/>
      <c r="D24" s="5">
        <v>-18623535</v>
      </c>
      <c r="E24" s="5"/>
      <c r="F24" s="5">
        <v>-4057488</v>
      </c>
      <c r="G24" s="5"/>
      <c r="H24" s="5">
        <v>-18623535</v>
      </c>
      <c r="I24" s="5"/>
      <c r="J24" s="5">
        <v>-195971872</v>
      </c>
      <c r="K24" s="77"/>
    </row>
    <row r="25" spans="1:11" ht="24" customHeight="1">
      <c r="A25" s="78" t="s">
        <v>52</v>
      </c>
      <c r="B25" s="84"/>
      <c r="D25" s="54">
        <v>2466430</v>
      </c>
      <c r="E25" s="5"/>
      <c r="F25" s="54">
        <v>1909300</v>
      </c>
      <c r="G25" s="5"/>
      <c r="H25" s="54">
        <v>753017</v>
      </c>
      <c r="I25" s="5"/>
      <c r="J25" s="54">
        <v>765426</v>
      </c>
      <c r="K25" s="77"/>
    </row>
    <row r="26" spans="1:11" ht="24" customHeight="1">
      <c r="A26" s="68" t="s">
        <v>152</v>
      </c>
      <c r="B26" s="84"/>
      <c r="D26" s="5"/>
      <c r="E26" s="5"/>
      <c r="F26" s="5"/>
      <c r="G26" s="5"/>
      <c r="H26" s="5"/>
      <c r="I26" s="5"/>
      <c r="J26" s="5"/>
      <c r="K26" s="77"/>
    </row>
    <row r="27" spans="1:11" ht="24" customHeight="1">
      <c r="A27" s="78" t="s">
        <v>54</v>
      </c>
      <c r="B27" s="84"/>
      <c r="D27" s="5">
        <f>SUM(D8:D25)</f>
        <v>-104059881</v>
      </c>
      <c r="E27" s="5"/>
      <c r="F27" s="5">
        <f>SUM(F8:F25)</f>
        <v>-209825429</v>
      </c>
      <c r="G27" s="5"/>
      <c r="H27" s="5">
        <f>SUM(H8:H25)</f>
        <v>-32792542</v>
      </c>
      <c r="I27" s="5"/>
      <c r="J27" s="5">
        <f>SUM(J8:J25)</f>
        <v>-158901348</v>
      </c>
      <c r="K27" s="77"/>
    </row>
    <row r="28" spans="1:11" ht="24" customHeight="1">
      <c r="A28" s="68" t="s">
        <v>53</v>
      </c>
      <c r="B28" s="84"/>
      <c r="D28" s="5"/>
      <c r="E28" s="5"/>
      <c r="F28" s="5"/>
      <c r="G28" s="5"/>
      <c r="H28" s="5"/>
      <c r="I28" s="5"/>
      <c r="J28" s="5"/>
      <c r="K28" s="77"/>
    </row>
    <row r="29" spans="1:11" ht="24" customHeight="1">
      <c r="A29" s="78" t="s">
        <v>56</v>
      </c>
      <c r="B29" s="84"/>
      <c r="D29" s="5">
        <v>-7346750</v>
      </c>
      <c r="E29" s="5"/>
      <c r="F29" s="5">
        <v>-15046205</v>
      </c>
      <c r="G29" s="5"/>
      <c r="H29" s="5">
        <v>0</v>
      </c>
      <c r="I29" s="5"/>
      <c r="J29" s="5">
        <v>0</v>
      </c>
      <c r="K29" s="77"/>
    </row>
    <row r="30" spans="1:11" ht="24" customHeight="1">
      <c r="A30" s="78" t="s">
        <v>55</v>
      </c>
      <c r="B30" s="84"/>
      <c r="D30" s="5">
        <v>3539076881</v>
      </c>
      <c r="E30" s="5"/>
      <c r="F30" s="5">
        <v>600197769</v>
      </c>
      <c r="G30" s="5"/>
      <c r="H30" s="5">
        <v>3539076881</v>
      </c>
      <c r="I30" s="5"/>
      <c r="J30" s="5">
        <v>600197769</v>
      </c>
      <c r="K30" s="77"/>
    </row>
    <row r="31" spans="1:11" ht="24" customHeight="1">
      <c r="A31" s="2" t="s">
        <v>216</v>
      </c>
      <c r="B31" s="84"/>
      <c r="D31" s="5">
        <v>-90820000</v>
      </c>
      <c r="E31" s="5"/>
      <c r="F31" s="5">
        <v>0</v>
      </c>
      <c r="G31" s="5"/>
      <c r="H31" s="5">
        <v>0</v>
      </c>
      <c r="I31" s="5"/>
      <c r="J31" s="5">
        <v>0</v>
      </c>
      <c r="K31" s="77"/>
    </row>
    <row r="32" spans="1:11" ht="24" customHeight="1">
      <c r="A32" s="78" t="s">
        <v>139</v>
      </c>
      <c r="B32" s="84"/>
      <c r="D32" s="5">
        <v>-12954180</v>
      </c>
      <c r="E32" s="5"/>
      <c r="F32" s="5">
        <v>-6771524</v>
      </c>
      <c r="G32" s="5"/>
      <c r="H32" s="5">
        <v>0</v>
      </c>
      <c r="I32" s="5"/>
      <c r="J32" s="5">
        <v>0</v>
      </c>
      <c r="K32" s="77"/>
    </row>
    <row r="33" spans="1:11" ht="24" customHeight="1">
      <c r="A33" s="78" t="s">
        <v>57</v>
      </c>
      <c r="B33" s="84"/>
      <c r="D33" s="5">
        <v>-56671593</v>
      </c>
      <c r="E33" s="5"/>
      <c r="F33" s="5">
        <v>-36492942</v>
      </c>
      <c r="G33" s="5"/>
      <c r="H33" s="5">
        <v>-2167119</v>
      </c>
      <c r="I33" s="5"/>
      <c r="J33" s="5">
        <v>-6861737</v>
      </c>
      <c r="K33" s="77"/>
    </row>
    <row r="34" spans="1:11" ht="24" customHeight="1">
      <c r="A34" s="78" t="s">
        <v>215</v>
      </c>
      <c r="B34" s="84"/>
      <c r="D34" s="5">
        <v>-81498</v>
      </c>
      <c r="E34" s="5"/>
      <c r="F34" s="5">
        <v>0</v>
      </c>
      <c r="G34" s="5"/>
      <c r="H34" s="5">
        <v>0</v>
      </c>
      <c r="I34" s="5"/>
      <c r="J34" s="5">
        <v>0</v>
      </c>
      <c r="K34" s="77"/>
    </row>
    <row r="35" spans="1:11" ht="24" customHeight="1">
      <c r="A35" s="78" t="s">
        <v>58</v>
      </c>
      <c r="B35" s="84"/>
      <c r="D35" s="5">
        <v>0</v>
      </c>
      <c r="E35" s="5"/>
      <c r="F35" s="5">
        <v>4900000</v>
      </c>
      <c r="G35" s="5"/>
      <c r="H35" s="5">
        <v>0</v>
      </c>
      <c r="I35" s="5"/>
      <c r="J35" s="5">
        <v>4900000</v>
      </c>
      <c r="K35" s="77"/>
    </row>
    <row r="36" spans="1:11" ht="24" customHeight="1">
      <c r="A36" s="78" t="s">
        <v>136</v>
      </c>
      <c r="B36" s="84"/>
      <c r="D36" s="5"/>
      <c r="E36" s="5"/>
      <c r="F36" s="5"/>
      <c r="G36" s="5"/>
      <c r="H36" s="5"/>
      <c r="I36" s="5"/>
      <c r="J36" s="5"/>
      <c r="K36" s="77"/>
    </row>
    <row r="37" spans="1:11" ht="24" customHeight="1">
      <c r="A37" s="78" t="s">
        <v>137</v>
      </c>
      <c r="B37" s="84"/>
      <c r="D37" s="5">
        <v>-186581726</v>
      </c>
      <c r="E37" s="5"/>
      <c r="F37" s="5">
        <v>9034285</v>
      </c>
      <c r="G37" s="5"/>
      <c r="H37" s="5">
        <v>0</v>
      </c>
      <c r="I37" s="5"/>
      <c r="J37" s="5">
        <v>0</v>
      </c>
      <c r="K37" s="77"/>
    </row>
    <row r="38" spans="1:11" ht="24" customHeight="1">
      <c r="A38" s="78" t="s">
        <v>59</v>
      </c>
      <c r="B38" s="84"/>
      <c r="D38" s="5">
        <v>-1725783</v>
      </c>
      <c r="E38" s="22"/>
      <c r="F38" s="5">
        <v>9406549</v>
      </c>
      <c r="G38" s="22"/>
      <c r="H38" s="5">
        <v>1592260</v>
      </c>
      <c r="I38" s="22"/>
      <c r="J38" s="5">
        <v>5526513</v>
      </c>
      <c r="K38" s="77"/>
    </row>
    <row r="39" spans="1:11" ht="24" customHeight="1">
      <c r="A39" s="78"/>
      <c r="B39" s="84"/>
      <c r="D39" s="5"/>
      <c r="E39" s="22"/>
      <c r="F39" s="5"/>
      <c r="G39" s="22"/>
      <c r="H39" s="5"/>
      <c r="I39" s="22"/>
      <c r="J39" s="5"/>
      <c r="K39" s="77"/>
    </row>
    <row r="40" spans="1:11" ht="24" customHeight="1">
      <c r="A40" s="3" t="s">
        <v>16</v>
      </c>
      <c r="B40" s="84"/>
      <c r="D40" s="5"/>
      <c r="E40" s="22"/>
      <c r="F40" s="5"/>
      <c r="G40" s="22"/>
      <c r="H40" s="5"/>
      <c r="I40" s="22"/>
      <c r="J40" s="5"/>
      <c r="K40" s="77"/>
    </row>
    <row r="41" spans="1:11" ht="24" customHeight="1">
      <c r="A41" s="78"/>
      <c r="B41" s="84"/>
      <c r="D41" s="5"/>
      <c r="E41" s="22"/>
      <c r="F41" s="5"/>
      <c r="G41" s="22"/>
      <c r="H41" s="5"/>
      <c r="I41" s="22"/>
      <c r="J41" s="5"/>
      <c r="K41" s="77"/>
    </row>
    <row r="42" spans="1:11" ht="24" customHeight="1">
      <c r="A42" s="78"/>
      <c r="B42" s="84"/>
      <c r="D42" s="5"/>
      <c r="E42" s="22"/>
      <c r="F42" s="5"/>
      <c r="G42" s="22"/>
      <c r="H42" s="5"/>
      <c r="I42" s="22"/>
      <c r="J42" s="5"/>
      <c r="K42" s="77"/>
    </row>
    <row r="43" spans="1:11" ht="24" customHeight="1">
      <c r="A43" s="78"/>
      <c r="B43" s="84"/>
      <c r="D43" s="5"/>
      <c r="E43" s="22"/>
      <c r="F43" s="5"/>
      <c r="G43" s="22"/>
      <c r="H43" s="5"/>
      <c r="I43" s="22"/>
      <c r="J43" s="5"/>
      <c r="K43" s="77"/>
    </row>
    <row r="44" spans="1:11" ht="24" customHeight="1">
      <c r="A44" s="78"/>
      <c r="B44" s="84"/>
      <c r="D44" s="5"/>
      <c r="E44" s="22"/>
      <c r="F44" s="5"/>
      <c r="G44" s="22"/>
      <c r="H44" s="5"/>
      <c r="I44" s="22"/>
      <c r="J44" s="5"/>
      <c r="K44" s="77"/>
    </row>
    <row r="45" spans="1:11" ht="24" customHeight="1">
      <c r="J45" s="8" t="s">
        <v>42</v>
      </c>
    </row>
    <row r="46" spans="1:11" ht="24" customHeight="1">
      <c r="A46" s="1" t="s">
        <v>101</v>
      </c>
      <c r="B46" s="84"/>
      <c r="C46" s="84"/>
      <c r="D46" s="84"/>
      <c r="E46" s="84"/>
      <c r="F46" s="84"/>
      <c r="G46" s="84"/>
      <c r="H46" s="61"/>
      <c r="I46" s="61"/>
      <c r="J46" s="61"/>
      <c r="K46" s="61"/>
    </row>
    <row r="47" spans="1:11" ht="24" customHeight="1">
      <c r="A47" s="6" t="s">
        <v>64</v>
      </c>
      <c r="B47" s="84"/>
      <c r="C47" s="84"/>
      <c r="D47" s="2"/>
      <c r="E47" s="84"/>
      <c r="F47" s="84"/>
      <c r="G47" s="84"/>
      <c r="H47" s="61"/>
      <c r="I47" s="61"/>
      <c r="J47" s="61"/>
      <c r="K47" s="61"/>
    </row>
    <row r="48" spans="1:11" ht="24" customHeight="1">
      <c r="A48" s="6" t="s">
        <v>201</v>
      </c>
      <c r="B48" s="84"/>
      <c r="C48" s="84"/>
      <c r="D48" s="84"/>
      <c r="E48" s="84"/>
      <c r="F48" s="84"/>
      <c r="G48" s="84"/>
      <c r="H48" s="61"/>
      <c r="I48" s="61"/>
      <c r="J48" s="61"/>
      <c r="K48" s="3"/>
    </row>
    <row r="49" spans="1:12" ht="24" customHeight="1">
      <c r="A49" s="89" t="s">
        <v>28</v>
      </c>
      <c r="B49" s="89"/>
      <c r="C49" s="89"/>
      <c r="D49" s="89"/>
      <c r="E49" s="89"/>
      <c r="F49" s="89"/>
      <c r="G49" s="89"/>
      <c r="H49" s="89"/>
      <c r="I49" s="89"/>
      <c r="J49" s="89"/>
      <c r="K49" s="8"/>
    </row>
    <row r="50" spans="1:12" ht="24" customHeight="1">
      <c r="A50" s="8"/>
      <c r="B50" s="2"/>
      <c r="C50" s="8"/>
      <c r="D50" s="90" t="s">
        <v>14</v>
      </c>
      <c r="E50" s="90"/>
      <c r="F50" s="90"/>
      <c r="H50" s="90" t="s">
        <v>15</v>
      </c>
      <c r="I50" s="90"/>
      <c r="J50" s="90"/>
      <c r="K50" s="4"/>
    </row>
    <row r="51" spans="1:12" ht="24" customHeight="1">
      <c r="B51" s="4"/>
      <c r="C51" s="42"/>
      <c r="D51" s="62">
        <v>2023</v>
      </c>
      <c r="E51" s="4"/>
      <c r="F51" s="62">
        <v>2022</v>
      </c>
      <c r="G51" s="4"/>
      <c r="H51" s="62">
        <v>2023</v>
      </c>
      <c r="I51" s="4"/>
      <c r="J51" s="62">
        <v>2022</v>
      </c>
      <c r="K51" s="4"/>
    </row>
    <row r="52" spans="1:12" ht="24" customHeight="1">
      <c r="A52" s="68" t="s">
        <v>60</v>
      </c>
      <c r="B52" s="84"/>
      <c r="D52" s="5"/>
      <c r="E52" s="22"/>
      <c r="F52" s="5"/>
      <c r="G52" s="22"/>
      <c r="H52" s="5"/>
      <c r="I52" s="22"/>
      <c r="J52" s="5"/>
      <c r="K52" s="77"/>
    </row>
    <row r="53" spans="1:12" ht="24" customHeight="1">
      <c r="A53" s="78" t="s">
        <v>61</v>
      </c>
      <c r="B53" s="84"/>
      <c r="D53" s="5">
        <v>4566909</v>
      </c>
      <c r="E53" s="22"/>
      <c r="F53" s="5">
        <v>-11356</v>
      </c>
      <c r="G53" s="22"/>
      <c r="H53" s="5">
        <v>4568911</v>
      </c>
      <c r="I53" s="22"/>
      <c r="J53" s="5">
        <v>0</v>
      </c>
      <c r="K53" s="77"/>
    </row>
    <row r="54" spans="1:12" ht="24" customHeight="1">
      <c r="A54" s="78" t="s">
        <v>113</v>
      </c>
      <c r="B54" s="84"/>
      <c r="D54" s="5">
        <v>0</v>
      </c>
      <c r="E54" s="22"/>
      <c r="F54" s="5">
        <v>-350000</v>
      </c>
      <c r="G54" s="22"/>
      <c r="H54" s="5">
        <v>0</v>
      </c>
      <c r="I54" s="22"/>
      <c r="J54" s="5">
        <v>0</v>
      </c>
      <c r="K54" s="77"/>
    </row>
    <row r="55" spans="1:12" ht="24" customHeight="1">
      <c r="A55" s="78" t="s">
        <v>62</v>
      </c>
      <c r="B55" s="84"/>
      <c r="D55" s="5">
        <v>-15663441</v>
      </c>
      <c r="E55" s="22"/>
      <c r="F55" s="5">
        <v>-212880249</v>
      </c>
      <c r="G55" s="22"/>
      <c r="H55" s="5">
        <v>-12106263</v>
      </c>
      <c r="I55" s="22"/>
      <c r="J55" s="5">
        <v>-187161378</v>
      </c>
      <c r="K55" s="77"/>
    </row>
    <row r="56" spans="1:12" ht="24" customHeight="1">
      <c r="A56" s="78" t="s">
        <v>63</v>
      </c>
      <c r="B56" s="84"/>
      <c r="D56" s="54">
        <v>-1882819</v>
      </c>
      <c r="E56" s="5"/>
      <c r="F56" s="54">
        <v>-1854585</v>
      </c>
      <c r="G56" s="5"/>
      <c r="H56" s="79">
        <v>547318</v>
      </c>
      <c r="I56" s="5"/>
      <c r="J56" s="79">
        <v>-3325</v>
      </c>
      <c r="K56" s="77"/>
    </row>
    <row r="57" spans="1:12" ht="24" customHeight="1">
      <c r="A57" s="68" t="s">
        <v>206</v>
      </c>
      <c r="B57" s="84"/>
      <c r="D57" s="22">
        <v>3065856119</v>
      </c>
      <c r="E57" s="5"/>
      <c r="F57" s="22">
        <f>SUM(F27:F38,F53:F56)</f>
        <v>140306313</v>
      </c>
      <c r="G57" s="5"/>
      <c r="H57" s="22">
        <f>SUM(H27:H38,H53:H56)</f>
        <v>3498719446</v>
      </c>
      <c r="I57" s="5"/>
      <c r="J57" s="22">
        <f>SUM(J27:J38,J53:J56)</f>
        <v>257696494</v>
      </c>
      <c r="K57" s="77"/>
    </row>
    <row r="58" spans="1:12" ht="24" customHeight="1">
      <c r="A58" s="68" t="s">
        <v>99</v>
      </c>
      <c r="B58" s="84"/>
      <c r="D58" s="22">
        <v>10923052</v>
      </c>
      <c r="E58" s="22"/>
      <c r="F58" s="22">
        <v>26863036</v>
      </c>
      <c r="G58" s="22"/>
      <c r="H58" s="22">
        <v>9090170</v>
      </c>
      <c r="I58" s="22"/>
      <c r="J58" s="22">
        <v>24112230</v>
      </c>
      <c r="K58" s="77"/>
    </row>
    <row r="59" spans="1:12" ht="24" customHeight="1">
      <c r="A59" s="68" t="s">
        <v>100</v>
      </c>
      <c r="B59" s="84"/>
      <c r="D59" s="5">
        <v>-1715763</v>
      </c>
      <c r="E59" s="22"/>
      <c r="F59" s="22">
        <v>-938016</v>
      </c>
      <c r="G59" s="22"/>
      <c r="H59" s="22">
        <v>-1312824</v>
      </c>
      <c r="I59" s="22"/>
      <c r="J59" s="22">
        <v>-666908</v>
      </c>
    </row>
    <row r="60" spans="1:12" ht="24" customHeight="1">
      <c r="A60" s="68" t="s">
        <v>172</v>
      </c>
      <c r="B60" s="84"/>
      <c r="D60" s="54">
        <v>1069690</v>
      </c>
      <c r="E60" s="22"/>
      <c r="F60" s="79">
        <v>570793</v>
      </c>
      <c r="G60" s="22"/>
      <c r="H60" s="79">
        <v>882783</v>
      </c>
      <c r="I60" s="22"/>
      <c r="J60" s="79">
        <v>558533</v>
      </c>
    </row>
    <row r="61" spans="1:12" ht="24" customHeight="1">
      <c r="A61" s="69" t="s">
        <v>207</v>
      </c>
      <c r="B61" s="84"/>
      <c r="D61" s="54">
        <f>SUM(D57:D60)</f>
        <v>3076133098</v>
      </c>
      <c r="E61" s="5"/>
      <c r="F61" s="54">
        <f>SUM(F57:F60)</f>
        <v>166802126</v>
      </c>
      <c r="G61" s="5"/>
      <c r="H61" s="54">
        <f>SUM(H57:H60)</f>
        <v>3507379575</v>
      </c>
      <c r="I61" s="5"/>
      <c r="J61" s="54">
        <f>SUM(J57:J60)</f>
        <v>281700349</v>
      </c>
    </row>
    <row r="62" spans="1:12" ht="24" customHeight="1">
      <c r="A62" s="69" t="s">
        <v>65</v>
      </c>
      <c r="B62" s="84"/>
      <c r="D62" s="22"/>
      <c r="E62" s="22"/>
      <c r="F62" s="22"/>
      <c r="G62" s="16"/>
      <c r="H62" s="80"/>
      <c r="I62" s="16"/>
      <c r="J62" s="80"/>
      <c r="K62" s="77"/>
    </row>
    <row r="63" spans="1:12" ht="24" customHeight="1">
      <c r="A63" s="68" t="s">
        <v>208</v>
      </c>
      <c r="B63" s="84"/>
      <c r="D63" s="22"/>
      <c r="E63" s="22"/>
      <c r="F63" s="22"/>
      <c r="G63" s="22"/>
      <c r="H63" s="22"/>
      <c r="I63" s="22"/>
      <c r="J63" s="22"/>
      <c r="K63" s="3">
        <v>-44403103</v>
      </c>
      <c r="L63" s="3">
        <v>-44403103</v>
      </c>
    </row>
    <row r="64" spans="1:12" ht="24" customHeight="1">
      <c r="A64" s="78" t="s">
        <v>153</v>
      </c>
      <c r="B64" s="81"/>
      <c r="D64" s="5">
        <v>777341996</v>
      </c>
      <c r="E64" s="5"/>
      <c r="F64" s="5">
        <v>312664</v>
      </c>
      <c r="G64" s="5"/>
      <c r="H64" s="5">
        <v>777341996</v>
      </c>
      <c r="I64" s="5"/>
      <c r="J64" s="5">
        <v>312664</v>
      </c>
      <c r="K64" s="77"/>
    </row>
    <row r="65" spans="1:11" ht="24" customHeight="1">
      <c r="A65" s="68" t="s">
        <v>154</v>
      </c>
      <c r="B65" s="81"/>
      <c r="D65" s="22"/>
      <c r="E65" s="22"/>
      <c r="F65" s="22"/>
      <c r="G65" s="22"/>
      <c r="H65" s="22"/>
      <c r="I65" s="22"/>
      <c r="J65" s="22"/>
      <c r="K65" s="77"/>
    </row>
    <row r="66" spans="1:11" ht="24" customHeight="1">
      <c r="A66" s="78" t="s">
        <v>153</v>
      </c>
      <c r="B66" s="81"/>
      <c r="D66" s="22">
        <v>-330723387</v>
      </c>
      <c r="E66" s="22"/>
      <c r="F66" s="22">
        <v>-160981778</v>
      </c>
      <c r="G66" s="22"/>
      <c r="H66" s="22">
        <v>-330723387</v>
      </c>
      <c r="I66" s="22"/>
      <c r="J66" s="22">
        <v>-160981778</v>
      </c>
      <c r="K66" s="77"/>
    </row>
    <row r="67" spans="1:11" ht="24" customHeight="1">
      <c r="A67" s="78" t="s">
        <v>155</v>
      </c>
      <c r="B67" s="81"/>
      <c r="D67" s="5">
        <v>-4154269</v>
      </c>
      <c r="E67" s="5"/>
      <c r="F67" s="5">
        <v>-238567191</v>
      </c>
      <c r="G67" s="5"/>
      <c r="H67" s="5">
        <v>-4154269</v>
      </c>
      <c r="I67" s="5"/>
      <c r="J67" s="5">
        <v>-238567191</v>
      </c>
      <c r="K67" s="77"/>
    </row>
    <row r="68" spans="1:11" ht="24" customHeight="1">
      <c r="A68" s="78" t="s">
        <v>217</v>
      </c>
      <c r="B68" s="81"/>
      <c r="D68" s="5">
        <v>0</v>
      </c>
      <c r="E68" s="5"/>
      <c r="F68" s="5">
        <v>0</v>
      </c>
      <c r="G68" s="5"/>
      <c r="H68" s="5">
        <v>-100000000</v>
      </c>
      <c r="I68" s="5"/>
      <c r="J68" s="5">
        <v>0</v>
      </c>
      <c r="K68" s="77"/>
    </row>
    <row r="69" spans="1:11" ht="24" customHeight="1">
      <c r="A69" s="78" t="s">
        <v>156</v>
      </c>
      <c r="B69" s="81"/>
      <c r="D69" s="5">
        <v>0</v>
      </c>
      <c r="E69" s="5"/>
      <c r="F69" s="5">
        <v>-103976</v>
      </c>
      <c r="G69" s="5"/>
      <c r="H69" s="5">
        <v>0</v>
      </c>
      <c r="I69" s="5"/>
      <c r="J69" s="5">
        <v>-103976</v>
      </c>
      <c r="K69" s="77"/>
    </row>
    <row r="70" spans="1:11" ht="24" customHeight="1">
      <c r="A70" s="78" t="s">
        <v>157</v>
      </c>
      <c r="B70" s="81"/>
      <c r="D70" s="5">
        <v>0</v>
      </c>
      <c r="E70" s="5"/>
      <c r="F70" s="5">
        <v>32000</v>
      </c>
      <c r="G70" s="5"/>
      <c r="H70" s="5">
        <v>7597154</v>
      </c>
      <c r="I70" s="5"/>
      <c r="J70" s="5">
        <v>12000</v>
      </c>
      <c r="K70" s="77"/>
    </row>
    <row r="71" spans="1:11" ht="24" customHeight="1">
      <c r="A71" s="78" t="s">
        <v>158</v>
      </c>
      <c r="B71" s="84"/>
      <c r="D71" s="5">
        <v>-1267580</v>
      </c>
      <c r="E71" s="5"/>
      <c r="F71" s="5">
        <v>-10249395</v>
      </c>
      <c r="G71" s="5"/>
      <c r="H71" s="5">
        <v>-374572</v>
      </c>
      <c r="I71" s="5"/>
      <c r="J71" s="5">
        <v>-5267182</v>
      </c>
      <c r="K71" s="77"/>
    </row>
    <row r="72" spans="1:11" ht="24" customHeight="1">
      <c r="A72" s="78" t="s">
        <v>159</v>
      </c>
      <c r="B72" s="84"/>
      <c r="D72" s="5">
        <v>-57892584</v>
      </c>
      <c r="E72" s="5"/>
      <c r="F72" s="5">
        <v>-17323504</v>
      </c>
      <c r="G72" s="5"/>
      <c r="H72" s="5">
        <v>-9042885</v>
      </c>
      <c r="I72" s="5"/>
      <c r="J72" s="5">
        <v>-818166</v>
      </c>
      <c r="K72" s="77"/>
    </row>
    <row r="73" spans="1:11" ht="24" customHeight="1">
      <c r="A73" s="78" t="s">
        <v>160</v>
      </c>
      <c r="B73" s="81"/>
      <c r="D73" s="5">
        <v>-3694314940</v>
      </c>
      <c r="E73" s="5"/>
      <c r="F73" s="5">
        <v>64821449</v>
      </c>
      <c r="G73" s="5"/>
      <c r="H73" s="5">
        <v>-3772154940</v>
      </c>
      <c r="I73" s="5"/>
      <c r="J73" s="5">
        <v>69025000</v>
      </c>
      <c r="K73" s="77"/>
    </row>
    <row r="74" spans="1:11" ht="24" customHeight="1">
      <c r="A74" s="78" t="s">
        <v>170</v>
      </c>
      <c r="B74" s="81"/>
      <c r="D74" s="5">
        <v>0</v>
      </c>
      <c r="E74" s="5" t="s">
        <v>214</v>
      </c>
      <c r="F74" s="5">
        <v>0</v>
      </c>
      <c r="G74" s="5" t="s">
        <v>214</v>
      </c>
      <c r="H74" s="5">
        <v>235000000</v>
      </c>
      <c r="I74" s="5"/>
      <c r="J74" s="5">
        <v>0</v>
      </c>
      <c r="K74" s="77"/>
    </row>
    <row r="75" spans="1:11" ht="24" customHeight="1">
      <c r="A75" s="78" t="s">
        <v>102</v>
      </c>
      <c r="B75" s="81"/>
      <c r="D75" s="5">
        <v>0</v>
      </c>
      <c r="E75" s="5" t="s">
        <v>214</v>
      </c>
      <c r="F75" s="5">
        <v>0</v>
      </c>
      <c r="G75" s="5" t="s">
        <v>214</v>
      </c>
      <c r="H75" s="5">
        <v>-515000000</v>
      </c>
      <c r="I75" s="5"/>
      <c r="J75" s="5">
        <v>0</v>
      </c>
      <c r="K75" s="77"/>
    </row>
    <row r="76" spans="1:11" ht="24" customHeight="1">
      <c r="A76" s="78" t="s">
        <v>161</v>
      </c>
      <c r="B76" s="81"/>
      <c r="D76" s="22"/>
      <c r="E76" s="22"/>
      <c r="F76" s="22"/>
      <c r="G76" s="22"/>
      <c r="H76" s="22"/>
      <c r="I76" s="22"/>
      <c r="J76" s="22"/>
      <c r="K76" s="77"/>
    </row>
    <row r="77" spans="1:11" ht="24" customHeight="1">
      <c r="A77" s="78" t="s">
        <v>162</v>
      </c>
      <c r="B77" s="81"/>
      <c r="D77" s="5">
        <v>116409416</v>
      </c>
      <c r="E77" s="5"/>
      <c r="F77" s="22">
        <v>24648210</v>
      </c>
      <c r="G77" s="22"/>
      <c r="H77" s="22">
        <v>105157576</v>
      </c>
      <c r="I77" s="22"/>
      <c r="J77" s="22">
        <v>14458584</v>
      </c>
      <c r="K77" s="77"/>
    </row>
    <row r="78" spans="1:11" ht="24" customHeight="1">
      <c r="A78" s="78" t="s">
        <v>163</v>
      </c>
      <c r="B78" s="81"/>
      <c r="D78" s="54">
        <v>0</v>
      </c>
      <c r="E78" s="5"/>
      <c r="F78" s="54">
        <v>191914384</v>
      </c>
      <c r="G78" s="5"/>
      <c r="H78" s="54">
        <v>0</v>
      </c>
      <c r="I78" s="5"/>
      <c r="J78" s="54">
        <v>191914384</v>
      </c>
      <c r="K78" s="77"/>
    </row>
    <row r="79" spans="1:11" ht="24" customHeight="1">
      <c r="A79" s="69" t="s">
        <v>220</v>
      </c>
      <c r="B79" s="81"/>
      <c r="D79" s="54">
        <f>SUM(D63:D78)</f>
        <v>-3194601348</v>
      </c>
      <c r="E79" s="5"/>
      <c r="F79" s="54">
        <f>SUM(F63:F78)</f>
        <v>-145497137</v>
      </c>
      <c r="G79" s="5"/>
      <c r="H79" s="54">
        <f>SUM(H63:H78)</f>
        <v>-3606353327</v>
      </c>
      <c r="I79" s="5"/>
      <c r="J79" s="54">
        <f>SUM(J63:J78)</f>
        <v>-130015661</v>
      </c>
      <c r="K79" s="77"/>
    </row>
    <row r="80" spans="1:11" ht="24" customHeight="1">
      <c r="A80" s="69"/>
      <c r="B80" s="81"/>
      <c r="D80" s="5"/>
      <c r="E80" s="5"/>
      <c r="F80" s="5"/>
      <c r="G80" s="5"/>
      <c r="H80" s="5"/>
      <c r="I80" s="5"/>
      <c r="J80" s="5"/>
      <c r="K80" s="77"/>
    </row>
    <row r="81" spans="1:11" ht="24" customHeight="1">
      <c r="A81" s="3" t="s">
        <v>16</v>
      </c>
      <c r="B81" s="81"/>
      <c r="D81" s="5"/>
      <c r="E81" s="5"/>
      <c r="F81" s="5"/>
      <c r="G81" s="5"/>
      <c r="H81" s="5"/>
      <c r="I81" s="5"/>
      <c r="J81" s="5"/>
      <c r="K81" s="77"/>
    </row>
    <row r="82" spans="1:11" ht="24" customHeight="1">
      <c r="A82" s="69"/>
      <c r="B82" s="81"/>
      <c r="D82" s="5"/>
      <c r="E82" s="5"/>
      <c r="F82" s="5"/>
      <c r="G82" s="5"/>
      <c r="H82" s="5"/>
      <c r="I82" s="5"/>
      <c r="J82" s="5"/>
      <c r="K82" s="77"/>
    </row>
    <row r="83" spans="1:11" ht="24" customHeight="1">
      <c r="A83" s="69"/>
      <c r="B83" s="81"/>
      <c r="D83" s="5"/>
      <c r="E83" s="5"/>
      <c r="F83" s="5"/>
      <c r="G83" s="5"/>
      <c r="H83" s="5"/>
      <c r="I83" s="5"/>
      <c r="J83" s="5"/>
      <c r="K83" s="77"/>
    </row>
    <row r="84" spans="1:11" ht="24" customHeight="1">
      <c r="A84" s="69"/>
      <c r="B84" s="81"/>
      <c r="D84" s="5"/>
      <c r="E84" s="5"/>
      <c r="F84" s="5"/>
      <c r="G84" s="5"/>
      <c r="H84" s="5"/>
      <c r="I84" s="5"/>
      <c r="J84" s="5"/>
      <c r="K84" s="77"/>
    </row>
    <row r="85" spans="1:11" ht="24" customHeight="1">
      <c r="B85" s="81"/>
      <c r="D85" s="5"/>
      <c r="E85" s="5"/>
      <c r="F85" s="5"/>
      <c r="G85" s="5"/>
      <c r="H85" s="5"/>
      <c r="I85" s="5"/>
      <c r="J85" s="5"/>
      <c r="K85" s="77"/>
    </row>
    <row r="86" spans="1:11" ht="24" customHeight="1">
      <c r="J86" s="8" t="s">
        <v>42</v>
      </c>
    </row>
    <row r="87" spans="1:11" ht="24" customHeight="1">
      <c r="A87" s="1" t="s">
        <v>101</v>
      </c>
      <c r="B87" s="84"/>
      <c r="C87" s="84"/>
      <c r="D87" s="84"/>
      <c r="E87" s="84"/>
      <c r="F87" s="84"/>
      <c r="G87" s="84"/>
      <c r="H87" s="61"/>
      <c r="I87" s="61"/>
      <c r="J87" s="61"/>
      <c r="K87" s="61"/>
    </row>
    <row r="88" spans="1:11" ht="24" customHeight="1">
      <c r="A88" s="6" t="s">
        <v>64</v>
      </c>
      <c r="B88" s="84"/>
      <c r="C88" s="84"/>
      <c r="D88" s="2"/>
      <c r="E88" s="84"/>
      <c r="F88" s="84"/>
      <c r="G88" s="84"/>
      <c r="H88" s="61"/>
      <c r="I88" s="61"/>
      <c r="J88" s="61"/>
      <c r="K88" s="61"/>
    </row>
    <row r="89" spans="1:11" ht="24" customHeight="1">
      <c r="A89" s="6" t="s">
        <v>201</v>
      </c>
      <c r="B89" s="84"/>
      <c r="C89" s="84"/>
      <c r="D89" s="84"/>
      <c r="E89" s="84"/>
      <c r="F89" s="84"/>
      <c r="G89" s="84"/>
      <c r="H89" s="61"/>
      <c r="I89" s="61"/>
      <c r="J89" s="61"/>
      <c r="K89" s="3"/>
    </row>
    <row r="90" spans="1:11" ht="24" customHeight="1">
      <c r="A90" s="89" t="s">
        <v>28</v>
      </c>
      <c r="B90" s="89"/>
      <c r="C90" s="89"/>
      <c r="D90" s="89"/>
      <c r="E90" s="89"/>
      <c r="F90" s="89"/>
      <c r="G90" s="89"/>
      <c r="H90" s="89"/>
      <c r="I90" s="89"/>
      <c r="J90" s="89"/>
      <c r="K90" s="8"/>
    </row>
    <row r="91" spans="1:11" ht="24" customHeight="1">
      <c r="A91" s="8"/>
      <c r="B91" s="2"/>
      <c r="C91" s="8"/>
      <c r="D91" s="90" t="s">
        <v>14</v>
      </c>
      <c r="E91" s="90"/>
      <c r="F91" s="90"/>
      <c r="H91" s="90" t="s">
        <v>15</v>
      </c>
      <c r="I91" s="90"/>
      <c r="J91" s="90"/>
      <c r="K91" s="4"/>
    </row>
    <row r="92" spans="1:11" ht="24" customHeight="1">
      <c r="B92" s="4"/>
      <c r="C92" s="42"/>
      <c r="D92" s="62">
        <v>2023</v>
      </c>
      <c r="E92" s="4"/>
      <c r="F92" s="62">
        <v>2022</v>
      </c>
      <c r="G92" s="4"/>
      <c r="H92" s="62">
        <v>2023</v>
      </c>
      <c r="I92" s="4"/>
      <c r="J92" s="62">
        <v>2022</v>
      </c>
      <c r="K92" s="4"/>
    </row>
    <row r="93" spans="1:11" ht="24" customHeight="1">
      <c r="A93" s="69" t="s">
        <v>66</v>
      </c>
      <c r="B93" s="84"/>
      <c r="D93" s="5"/>
      <c r="E93" s="5"/>
      <c r="F93" s="5"/>
      <c r="G93" s="5"/>
      <c r="H93" s="5"/>
      <c r="I93" s="5"/>
      <c r="J93" s="5"/>
      <c r="K93" s="77"/>
    </row>
    <row r="94" spans="1:11" ht="24" customHeight="1">
      <c r="A94" s="78" t="s">
        <v>164</v>
      </c>
      <c r="B94" s="84"/>
      <c r="D94" s="5">
        <v>13208672</v>
      </c>
      <c r="E94" s="5"/>
      <c r="F94" s="5">
        <v>368318207</v>
      </c>
      <c r="G94" s="5"/>
      <c r="H94" s="5">
        <v>13208672</v>
      </c>
      <c r="I94" s="5"/>
      <c r="J94" s="5">
        <v>368318207</v>
      </c>
      <c r="K94" s="77"/>
    </row>
    <row r="95" spans="1:11" ht="24" customHeight="1">
      <c r="A95" s="78" t="s">
        <v>165</v>
      </c>
      <c r="B95" s="84"/>
      <c r="D95" s="54">
        <v>-8025348</v>
      </c>
      <c r="E95" s="5"/>
      <c r="F95" s="54">
        <v>-7352454</v>
      </c>
      <c r="G95" s="5"/>
      <c r="H95" s="54">
        <v>-7860480</v>
      </c>
      <c r="I95" s="5"/>
      <c r="J95" s="54">
        <v>-6467260</v>
      </c>
      <c r="K95" s="77"/>
    </row>
    <row r="96" spans="1:11" ht="24" customHeight="1">
      <c r="A96" s="69" t="s">
        <v>221</v>
      </c>
      <c r="B96" s="84"/>
      <c r="D96" s="54">
        <f>SUM(D94:D95)</f>
        <v>5183324</v>
      </c>
      <c r="E96" s="5"/>
      <c r="F96" s="54">
        <f>SUM(F94:F95)</f>
        <v>360965753</v>
      </c>
      <c r="G96" s="5"/>
      <c r="H96" s="54">
        <f>SUM(H94:H95)</f>
        <v>5348192</v>
      </c>
      <c r="I96" s="5"/>
      <c r="J96" s="54">
        <f>SUM(J94:J95)</f>
        <v>361850947</v>
      </c>
      <c r="K96" s="77"/>
    </row>
    <row r="97" spans="1:12" ht="24" customHeight="1">
      <c r="A97" s="68" t="s">
        <v>222</v>
      </c>
      <c r="B97" s="84"/>
      <c r="D97" s="5">
        <f>SUM(D61+D79+D96)</f>
        <v>-113284926</v>
      </c>
      <c r="E97" s="5"/>
      <c r="F97" s="5">
        <f>SUM(F61+F79+F96)</f>
        <v>382270742</v>
      </c>
      <c r="G97" s="5"/>
      <c r="H97" s="5">
        <f>SUM(H61+H79+H96)</f>
        <v>-93625560</v>
      </c>
      <c r="I97" s="5"/>
      <c r="J97" s="5">
        <f>SUM(J61+J79+J96)</f>
        <v>513535635</v>
      </c>
      <c r="K97" s="77"/>
    </row>
    <row r="98" spans="1:12" ht="24" customHeight="1">
      <c r="A98" s="68" t="s">
        <v>209</v>
      </c>
      <c r="B98" s="84"/>
      <c r="D98" s="54">
        <v>763159080</v>
      </c>
      <c r="E98" s="5"/>
      <c r="F98" s="54">
        <v>1125652555</v>
      </c>
      <c r="G98" s="5"/>
      <c r="H98" s="54">
        <v>436053472</v>
      </c>
      <c r="I98" s="5"/>
      <c r="J98" s="54">
        <v>682703272</v>
      </c>
      <c r="K98" s="77"/>
    </row>
    <row r="99" spans="1:12" ht="24" customHeight="1" thickBot="1">
      <c r="A99" s="69" t="s">
        <v>223</v>
      </c>
      <c r="B99" s="46"/>
      <c r="D99" s="60">
        <f>SUM(D97:D98)</f>
        <v>649874154</v>
      </c>
      <c r="E99" s="5"/>
      <c r="F99" s="60">
        <f>SUM(F97:F98)</f>
        <v>1507923297</v>
      </c>
      <c r="G99" s="5"/>
      <c r="H99" s="60">
        <f>SUM(H97:H98)</f>
        <v>342427912</v>
      </c>
      <c r="I99" s="5"/>
      <c r="J99" s="60">
        <f>SUM(J97:J98)</f>
        <v>1196238907</v>
      </c>
      <c r="K99" s="77"/>
    </row>
    <row r="100" spans="1:12" ht="24" customHeight="1" thickTop="1">
      <c r="A100" s="82"/>
      <c r="B100" s="84"/>
      <c r="D100" s="5"/>
      <c r="E100" s="5"/>
      <c r="F100" s="5"/>
      <c r="G100" s="5"/>
      <c r="H100" s="5"/>
      <c r="I100" s="5">
        <f>I99-BS!I11</f>
        <v>0</v>
      </c>
      <c r="J100" s="5"/>
      <c r="K100" s="77"/>
    </row>
    <row r="101" spans="1:12" ht="24" customHeight="1">
      <c r="A101" s="69" t="s">
        <v>93</v>
      </c>
      <c r="B101" s="84"/>
      <c r="D101" s="5"/>
      <c r="E101" s="5"/>
      <c r="F101" s="5"/>
      <c r="G101" s="5"/>
      <c r="H101" s="5"/>
      <c r="I101" s="5"/>
      <c r="J101" s="5"/>
      <c r="K101" s="77"/>
    </row>
    <row r="102" spans="1:12" ht="24" customHeight="1">
      <c r="A102" s="69" t="s">
        <v>67</v>
      </c>
      <c r="B102" s="84"/>
      <c r="D102" s="22"/>
      <c r="E102" s="22"/>
      <c r="F102" s="22"/>
      <c r="G102" s="22"/>
      <c r="H102" s="22"/>
      <c r="I102" s="22"/>
      <c r="J102" s="22"/>
    </row>
    <row r="103" spans="1:12" s="47" customFormat="1" ht="24" customHeight="1">
      <c r="A103" s="78" t="s">
        <v>224</v>
      </c>
      <c r="B103" s="3"/>
      <c r="C103" s="3"/>
      <c r="D103" s="22"/>
      <c r="E103" s="22"/>
      <c r="F103" s="22"/>
      <c r="G103" s="22"/>
      <c r="H103" s="22"/>
      <c r="I103" s="22"/>
      <c r="J103" s="22"/>
      <c r="L103" s="3"/>
    </row>
    <row r="104" spans="1:12" s="47" customFormat="1" ht="24" customHeight="1">
      <c r="A104" s="78" t="s">
        <v>166</v>
      </c>
      <c r="B104" s="3"/>
      <c r="C104" s="3"/>
      <c r="D104" s="5">
        <v>53509339</v>
      </c>
      <c r="E104" s="22"/>
      <c r="F104" s="5">
        <v>33076772</v>
      </c>
      <c r="G104" s="22"/>
      <c r="H104" s="5">
        <v>53509339</v>
      </c>
      <c r="I104" s="5"/>
      <c r="J104" s="5">
        <v>33076772</v>
      </c>
      <c r="L104" s="3"/>
    </row>
    <row r="105" spans="1:12" s="47" customFormat="1" ht="24" customHeight="1">
      <c r="A105" s="78" t="s">
        <v>210</v>
      </c>
      <c r="B105" s="3"/>
      <c r="C105" s="3"/>
      <c r="D105" s="5">
        <v>0</v>
      </c>
      <c r="E105" s="5"/>
      <c r="F105" s="5">
        <v>2142591</v>
      </c>
      <c r="G105" s="5"/>
      <c r="H105" s="5">
        <v>0</v>
      </c>
      <c r="I105" s="5"/>
      <c r="J105" s="5">
        <v>2142591</v>
      </c>
      <c r="L105" s="3"/>
    </row>
    <row r="106" spans="1:12" s="47" customFormat="1" ht="24" customHeight="1">
      <c r="A106" s="78" t="s">
        <v>211</v>
      </c>
      <c r="B106" s="3"/>
      <c r="C106" s="3"/>
      <c r="D106" s="5">
        <v>0</v>
      </c>
      <c r="E106" s="5"/>
      <c r="F106" s="5">
        <v>6596042</v>
      </c>
      <c r="G106" s="5"/>
      <c r="H106" s="5">
        <v>0</v>
      </c>
      <c r="I106" s="5"/>
      <c r="J106" s="5">
        <v>0</v>
      </c>
      <c r="L106" s="3"/>
    </row>
    <row r="107" spans="1:12" s="47" customFormat="1" ht="24" customHeight="1">
      <c r="A107" s="78" t="s">
        <v>167</v>
      </c>
      <c r="B107" s="3"/>
      <c r="C107" s="3"/>
      <c r="D107" s="5">
        <v>14540008</v>
      </c>
      <c r="E107" s="5"/>
      <c r="F107" s="5">
        <v>70776198</v>
      </c>
      <c r="G107" s="5"/>
      <c r="H107" s="5">
        <v>14540008</v>
      </c>
      <c r="I107" s="5"/>
      <c r="J107" s="5">
        <v>57503895</v>
      </c>
      <c r="L107" s="3"/>
    </row>
    <row r="108" spans="1:12" ht="24" customHeight="1">
      <c r="A108" s="78" t="s">
        <v>235</v>
      </c>
      <c r="D108" s="5">
        <v>-61881966</v>
      </c>
      <c r="E108" s="22"/>
      <c r="F108" s="5">
        <v>0</v>
      </c>
      <c r="G108" s="22"/>
      <c r="H108" s="5">
        <v>-61881966</v>
      </c>
      <c r="I108" s="5"/>
      <c r="J108" s="5">
        <v>0</v>
      </c>
    </row>
    <row r="109" spans="1:12" s="47" customFormat="1" ht="24" customHeight="1">
      <c r="A109" s="78" t="s">
        <v>225</v>
      </c>
      <c r="B109" s="3"/>
      <c r="C109" s="3"/>
      <c r="D109" s="5">
        <v>594691195</v>
      </c>
      <c r="E109" s="22"/>
      <c r="F109" s="5">
        <v>0</v>
      </c>
      <c r="G109" s="22"/>
      <c r="H109" s="5">
        <v>0</v>
      </c>
      <c r="I109" s="5"/>
      <c r="J109" s="5">
        <v>0</v>
      </c>
      <c r="L109" s="3"/>
    </row>
    <row r="110" spans="1:12" s="47" customFormat="1" ht="24" customHeight="1">
      <c r="A110" s="3"/>
      <c r="B110" s="3"/>
      <c r="C110" s="3"/>
      <c r="D110" s="5"/>
      <c r="E110" s="5"/>
      <c r="F110" s="5"/>
      <c r="G110" s="5"/>
      <c r="H110" s="5"/>
      <c r="I110" s="5"/>
      <c r="J110" s="5"/>
      <c r="L110" s="3"/>
    </row>
    <row r="111" spans="1:12" s="47" customFormat="1" ht="24" customHeight="1">
      <c r="A111" s="3" t="s">
        <v>16</v>
      </c>
      <c r="B111" s="3"/>
      <c r="C111" s="3"/>
      <c r="D111" s="3"/>
      <c r="E111" s="3"/>
      <c r="F111" s="3"/>
      <c r="G111" s="3"/>
      <c r="L111" s="3"/>
    </row>
    <row r="112" spans="1:12" ht="24" customHeight="1">
      <c r="A112" s="2"/>
    </row>
    <row r="113" spans="1:1" ht="24" customHeight="1">
      <c r="A113" s="83"/>
    </row>
  </sheetData>
  <mergeCells count="9">
    <mergeCell ref="A90:J90"/>
    <mergeCell ref="D91:F91"/>
    <mergeCell ref="H91:J91"/>
    <mergeCell ref="A5:J5"/>
    <mergeCell ref="D6:F6"/>
    <mergeCell ref="H6:J6"/>
    <mergeCell ref="A49:J49"/>
    <mergeCell ref="D50:F50"/>
    <mergeCell ref="H50:J50"/>
  </mergeCells>
  <printOptions gridLinesSet="0"/>
  <pageMargins left="0.86614173228346458" right="0.55118110236220474" top="0.9055118110236221" bottom="0.19685039370078741" header="0.19685039370078741" footer="0.19685039370078741"/>
  <pageSetup paperSize="9" scale="68" orientation="portrait" r:id="rId1"/>
  <headerFooter alignWithMargins="0"/>
  <rowBreaks count="2" manualBreakCount="2">
    <brk id="44" max="16383" man="1"/>
    <brk id="8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7B0F84997DCF4C923DB57A4DA5B9BF" ma:contentTypeVersion="12" ma:contentTypeDescription="Create a new document." ma:contentTypeScope="" ma:versionID="e30560a2f56426550caeac2222bb7d88">
  <xsd:schema xmlns:xsd="http://www.w3.org/2001/XMLSchema" xmlns:xs="http://www.w3.org/2001/XMLSchema" xmlns:p="http://schemas.microsoft.com/office/2006/metadata/properties" xmlns:ns2="44b69b72-6ab1-414f-9bf9-b857d97eb7b8" xmlns:ns3="787381c6-a71a-47e1-995e-85b855b62e99" targetNamespace="http://schemas.microsoft.com/office/2006/metadata/properties" ma:root="true" ma:fieldsID="1f2f86c96a0f28cad6cdf0445ffbbc41" ns2:_="" ns3:_="">
    <xsd:import namespace="44b69b72-6ab1-414f-9bf9-b857d97eb7b8"/>
    <xsd:import namespace="787381c6-a71a-47e1-995e-85b855b62e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69b72-6ab1-414f-9bf9-b857d97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381c6-a71a-47e1-995e-85b855b62e9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3b4e14-2b1b-429b-8853-ed6438033c60}" ma:internalName="TaxCatchAll" ma:showField="CatchAllData" ma:web="787381c6-a71a-47e1-995e-85b855b62e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5149FD-3D07-4ABC-BAD4-BE60AD7669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90673E-974B-4F5F-9369-B5C413C4D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69b72-6ab1-414f-9bf9-b857d97eb7b8"/>
    <ds:schemaRef ds:uri="787381c6-a71a-47e1-995e-85b855b62e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CE-consolidated</vt:lpstr>
      <vt:lpstr>CE-separate</vt:lpstr>
      <vt:lpstr>CF</vt:lpstr>
      <vt:lpstr>BS!Print_Area</vt:lpstr>
      <vt:lpstr>'CE-consolidated'!Print_Area</vt:lpstr>
      <vt:lpstr>'CE-separate'!Print_Area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Phenkhae Phokhawattana (XSpringCapital)</cp:lastModifiedBy>
  <cp:lastPrinted>2023-08-07T10:10:25Z</cp:lastPrinted>
  <dcterms:created xsi:type="dcterms:W3CDTF">1999-07-15T07:59:22Z</dcterms:created>
  <dcterms:modified xsi:type="dcterms:W3CDTF">2023-08-10T05:07:24Z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</Properties>
</file>