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ate1904="1" backupFile="1"/>
  <mc:AlternateContent xmlns:mc="http://schemas.openxmlformats.org/markup-compatibility/2006">
    <mc:Choice Requires="x15">
      <x15ac:absPath xmlns:x15ac="http://schemas.microsoft.com/office/spreadsheetml/2010/11/ac" url="https://sites.ey.com/sites/XPG/Shared Documents/XSpring Group/XSpring Capital_XPG/2023/Q3'23/FS/Convert/"/>
    </mc:Choice>
  </mc:AlternateContent>
  <xr:revisionPtr revIDLastSave="0" documentId="13_ncr:1_{58531652-B962-49A8-8C44-1E32269DBA36}" xr6:coauthVersionLast="47" xr6:coauthVersionMax="47" xr10:uidLastSave="{00000000-0000-0000-0000-000000000000}"/>
  <bookViews>
    <workbookView xWindow="-110" yWindow="-110" windowWidth="19420" windowHeight="10420" tabRatio="758" xr2:uid="{00000000-000D-0000-FFFF-FFFF00000000}"/>
  </bookViews>
  <sheets>
    <sheet name="BS" sheetId="1" r:id="rId1"/>
    <sheet name="PL" sheetId="11" r:id="rId2"/>
    <sheet name="CE-consolidated" sheetId="9" r:id="rId3"/>
    <sheet name="CE-separate" sheetId="10" r:id="rId4"/>
    <sheet name="CF" sheetId="13" r:id="rId5"/>
    <sheet name="000" sheetId="2" state="veryHidden" r:id="rId6"/>
  </sheets>
  <definedNames>
    <definedName name="_xlnm.Print_Area" localSheetId="0">BS!$A$1:$J$79</definedName>
    <definedName name="_xlnm.Print_Area" localSheetId="2">'CE-consolidated'!$A$1:$T$32</definedName>
    <definedName name="_xlnm.Print_Area" localSheetId="3">'CE-separate'!$A$1:$Q$30</definedName>
    <definedName name="_xlnm.Print_Area" localSheetId="4">CF!$A$1:$J$115</definedName>
    <definedName name="_xlnm.Print_Area" localSheetId="1">PL!$A$1:$J$147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7" i="9" l="1"/>
  <c r="H27" i="9"/>
  <c r="F27" i="9"/>
  <c r="D27" i="9"/>
  <c r="H139" i="11"/>
  <c r="H138" i="11"/>
  <c r="D139" i="11"/>
  <c r="D138" i="11"/>
  <c r="D76" i="1"/>
  <c r="I19" i="10"/>
  <c r="K18" i="10"/>
  <c r="K19" i="10" s="1"/>
  <c r="Q16" i="10"/>
  <c r="O18" i="10"/>
  <c r="O19" i="10" s="1"/>
  <c r="M18" i="10"/>
  <c r="I18" i="10"/>
  <c r="G18" i="10"/>
  <c r="G19" i="10" s="1"/>
  <c r="E18" i="10"/>
  <c r="E19" i="10" s="1"/>
  <c r="N19" i="9"/>
  <c r="T20" i="9"/>
  <c r="N21" i="9"/>
  <c r="F21" i="9"/>
  <c r="R19" i="9"/>
  <c r="R21" i="9" s="1"/>
  <c r="P19" i="9"/>
  <c r="P21" i="9" s="1"/>
  <c r="L19" i="9"/>
  <c r="L21" i="9" s="1"/>
  <c r="H19" i="9"/>
  <c r="H21" i="9" s="1"/>
  <c r="F19" i="9"/>
  <c r="D19" i="9"/>
  <c r="D21" i="9" s="1"/>
  <c r="J96" i="13"/>
  <c r="F96" i="13"/>
  <c r="J79" i="13"/>
  <c r="F79" i="13"/>
  <c r="J27" i="13"/>
  <c r="J57" i="13" s="1"/>
  <c r="J61" i="13" s="1"/>
  <c r="F27" i="13"/>
  <c r="F57" i="13" s="1"/>
  <c r="F61" i="13" s="1"/>
  <c r="H96" i="13"/>
  <c r="D96" i="13"/>
  <c r="H79" i="13"/>
  <c r="D79" i="13"/>
  <c r="H27" i="13"/>
  <c r="H57" i="13" s="1"/>
  <c r="H61" i="13" s="1"/>
  <c r="D27" i="13"/>
  <c r="D57" i="13" s="1"/>
  <c r="D61" i="13" s="1"/>
  <c r="Q17" i="10"/>
  <c r="Q15" i="10"/>
  <c r="J134" i="11"/>
  <c r="F134" i="11"/>
  <c r="J94" i="11"/>
  <c r="J88" i="11"/>
  <c r="F94" i="11"/>
  <c r="F88" i="11"/>
  <c r="J60" i="11"/>
  <c r="F60" i="11"/>
  <c r="J21" i="11"/>
  <c r="J15" i="11"/>
  <c r="F21" i="11"/>
  <c r="F15" i="11"/>
  <c r="H134" i="11"/>
  <c r="D134" i="11"/>
  <c r="H94" i="11"/>
  <c r="D94" i="11"/>
  <c r="H88" i="11"/>
  <c r="D88" i="11"/>
  <c r="H60" i="11"/>
  <c r="D60" i="11"/>
  <c r="H21" i="11"/>
  <c r="D21" i="11"/>
  <c r="H15" i="11"/>
  <c r="D15" i="11"/>
  <c r="F95" i="11" l="1"/>
  <c r="F100" i="11" s="1"/>
  <c r="F102" i="11" s="1"/>
  <c r="F135" i="11" s="1"/>
  <c r="J95" i="11"/>
  <c r="J100" i="11" s="1"/>
  <c r="J102" i="11" s="1"/>
  <c r="J17" i="9"/>
  <c r="J19" i="9" s="1"/>
  <c r="J21" i="9" s="1"/>
  <c r="H22" i="11"/>
  <c r="H26" i="11" s="1"/>
  <c r="H28" i="11" s="1"/>
  <c r="F22" i="11"/>
  <c r="F26" i="11" s="1"/>
  <c r="F28" i="11" s="1"/>
  <c r="J135" i="11"/>
  <c r="J97" i="13"/>
  <c r="F97" i="13"/>
  <c r="Q18" i="10"/>
  <c r="H97" i="13"/>
  <c r="H99" i="13" s="1"/>
  <c r="D97" i="13"/>
  <c r="D99" i="13" s="1"/>
  <c r="H95" i="11"/>
  <c r="H100" i="11" s="1"/>
  <c r="H102" i="11" s="1"/>
  <c r="H135" i="11" s="1"/>
  <c r="D95" i="11"/>
  <c r="D100" i="11" s="1"/>
  <c r="D102" i="11" s="1"/>
  <c r="D135" i="11" s="1"/>
  <c r="J22" i="11"/>
  <c r="J26" i="11" s="1"/>
  <c r="J28" i="11" s="1"/>
  <c r="D22" i="11"/>
  <c r="D26" i="11" s="1"/>
  <c r="D28" i="11" s="1"/>
  <c r="D61" i="11" l="1"/>
  <c r="D65" i="11"/>
  <c r="D64" i="11"/>
  <c r="F65" i="11"/>
  <c r="F64" i="11"/>
  <c r="H61" i="11"/>
  <c r="H65" i="11"/>
  <c r="H64" i="11"/>
  <c r="J65" i="11"/>
  <c r="J64" i="11"/>
  <c r="F61" i="11"/>
  <c r="F99" i="13"/>
  <c r="J99" i="13"/>
  <c r="J61" i="11"/>
  <c r="O25" i="10"/>
  <c r="O26" i="10" s="1"/>
  <c r="M25" i="10"/>
  <c r="M26" i="10" s="1"/>
  <c r="M19" i="10"/>
  <c r="L27" i="9"/>
  <c r="L28" i="9" s="1"/>
  <c r="P27" i="9"/>
  <c r="P28" i="9" s="1"/>
  <c r="H57" i="1"/>
  <c r="D57" i="1"/>
  <c r="H49" i="1"/>
  <c r="D49" i="1"/>
  <c r="H32" i="1"/>
  <c r="D32" i="1"/>
  <c r="H19" i="1"/>
  <c r="D19" i="1"/>
  <c r="Q14" i="10"/>
  <c r="T24" i="9"/>
  <c r="T18" i="9"/>
  <c r="T17" i="9"/>
  <c r="T16" i="9"/>
  <c r="T15" i="9"/>
  <c r="E25" i="10"/>
  <c r="E26" i="10" s="1"/>
  <c r="I25" i="10"/>
  <c r="I26" i="10" s="1"/>
  <c r="G25" i="10"/>
  <c r="G26" i="10" s="1"/>
  <c r="Q22" i="10"/>
  <c r="R28" i="9"/>
  <c r="H28" i="9"/>
  <c r="F28" i="9"/>
  <c r="D28" i="9"/>
  <c r="T23" i="9"/>
  <c r="F76" i="1"/>
  <c r="J32" i="1"/>
  <c r="F32" i="1"/>
  <c r="J19" i="1"/>
  <c r="J57" i="1"/>
  <c r="J49" i="1"/>
  <c r="J58" i="1" s="1"/>
  <c r="J76" i="1"/>
  <c r="F57" i="1"/>
  <c r="F49" i="1"/>
  <c r="F19" i="1"/>
  <c r="F33" i="1" s="1"/>
  <c r="Q24" i="10"/>
  <c r="J33" i="1" l="1"/>
  <c r="Q19" i="10"/>
  <c r="T19" i="9"/>
  <c r="T21" i="9" s="1"/>
  <c r="N27" i="9"/>
  <c r="N28" i="9" s="1"/>
  <c r="F58" i="1"/>
  <c r="H33" i="1"/>
  <c r="D33" i="1"/>
  <c r="H58" i="1"/>
  <c r="J77" i="1"/>
  <c r="D58" i="1"/>
  <c r="T26" i="9"/>
  <c r="J78" i="1" l="1"/>
  <c r="F77" i="1"/>
  <c r="T25" i="9"/>
  <c r="T27" i="9" s="1"/>
  <c r="T28" i="9" s="1"/>
  <c r="K25" i="10"/>
  <c r="K26" i="10" s="1"/>
  <c r="H76" i="1" s="1"/>
  <c r="H77" i="1" s="1"/>
  <c r="Q23" i="10"/>
  <c r="Q25" i="10" s="1"/>
  <c r="Q26" i="10" s="1"/>
  <c r="Q27" i="10" l="1"/>
  <c r="H78" i="1"/>
  <c r="F78" i="1"/>
  <c r="J27" i="9"/>
  <c r="J28" i="9" s="1"/>
  <c r="D77" i="1" s="1"/>
  <c r="D78" i="1" s="1"/>
  <c r="T29" i="9" l="1"/>
</calcChain>
</file>

<file path=xl/sharedStrings.xml><?xml version="1.0" encoding="utf-8"?>
<sst xmlns="http://schemas.openxmlformats.org/spreadsheetml/2006/main" count="411" uniqueCount="247">
  <si>
    <t>Cash and cash equivalents</t>
  </si>
  <si>
    <t>Trade and other current receivables</t>
  </si>
  <si>
    <t>Assets classified as held for sale</t>
  </si>
  <si>
    <t>Other current assets</t>
  </si>
  <si>
    <t>Assets</t>
  </si>
  <si>
    <t xml:space="preserve">Current assets </t>
  </si>
  <si>
    <t>Total current assets</t>
  </si>
  <si>
    <t>Non-current assets</t>
  </si>
  <si>
    <t>Deferred tax assets</t>
  </si>
  <si>
    <t>Total non-current assets</t>
  </si>
  <si>
    <t>Total assets</t>
  </si>
  <si>
    <t xml:space="preserve">(Unaudited but </t>
  </si>
  <si>
    <t>reviewed)</t>
  </si>
  <si>
    <t>(Audited)</t>
  </si>
  <si>
    <t>Consolidated financial statements</t>
  </si>
  <si>
    <t>Separate financial statements</t>
  </si>
  <si>
    <t>The accompanying notes are an integral part of the financial statements.</t>
  </si>
  <si>
    <t>Liabilities and shareholders' equity</t>
  </si>
  <si>
    <t>Current liabilities</t>
  </si>
  <si>
    <t>Other current liabilities</t>
  </si>
  <si>
    <t>Total current liabilities</t>
  </si>
  <si>
    <t>Non-current liabilities</t>
  </si>
  <si>
    <t>Non-current provisions for employee benefit</t>
  </si>
  <si>
    <t xml:space="preserve">   an associated company</t>
  </si>
  <si>
    <t>Total non-current liabilities</t>
  </si>
  <si>
    <t>Total liabilities</t>
  </si>
  <si>
    <t>Shareholders' equity</t>
  </si>
  <si>
    <t>Share capital</t>
  </si>
  <si>
    <t>(Unit: Baht)</t>
  </si>
  <si>
    <t>Other components of shareholders' equity</t>
  </si>
  <si>
    <t xml:space="preserve">Total shareholders' equity </t>
  </si>
  <si>
    <t xml:space="preserve">Total liabilities and shareholders' equity </t>
  </si>
  <si>
    <t>Other income</t>
  </si>
  <si>
    <t>Revenues</t>
  </si>
  <si>
    <t>Total revenues</t>
  </si>
  <si>
    <t xml:space="preserve">Expenses </t>
  </si>
  <si>
    <t>Employee benefits expenses</t>
  </si>
  <si>
    <t>Other expenses</t>
  </si>
  <si>
    <t xml:space="preserve">Total expenses </t>
  </si>
  <si>
    <t>Finance cost</t>
  </si>
  <si>
    <t>Profit (loss) before income tax</t>
  </si>
  <si>
    <t>Profit (loss) for the period</t>
  </si>
  <si>
    <t>(Unaudited but reviewed)</t>
  </si>
  <si>
    <t xml:space="preserve">   at fair value through other comprehensive income  </t>
  </si>
  <si>
    <t xml:space="preserve">Income tax relating to items that will not be reclassified </t>
  </si>
  <si>
    <t>Earnings per share</t>
  </si>
  <si>
    <t>Statements of cash flows</t>
  </si>
  <si>
    <t>Cash flows from operating activities</t>
  </si>
  <si>
    <t xml:space="preserve">   Depreciation and amortisation</t>
  </si>
  <si>
    <t>Premium on share capital</t>
  </si>
  <si>
    <t>Retained earnings (deficit)</t>
  </si>
  <si>
    <t xml:space="preserve">   Finance cost</t>
  </si>
  <si>
    <t xml:space="preserve">   Employee benefit expenses</t>
  </si>
  <si>
    <t>(Increase) decrease in operating assets</t>
  </si>
  <si>
    <t xml:space="preserve">   and liabilities</t>
  </si>
  <si>
    <t xml:space="preserve">   Investments designated at fair value through profit or loss</t>
  </si>
  <si>
    <t xml:space="preserve">   Trade and other current receivables</t>
  </si>
  <si>
    <t xml:space="preserve">   Other current assets</t>
  </si>
  <si>
    <t xml:space="preserve">   Securities business receivables</t>
  </si>
  <si>
    <t xml:space="preserve">   Other non-current assets</t>
  </si>
  <si>
    <t>Increase (decrease) in operating liabilities</t>
  </si>
  <si>
    <t xml:space="preserve">   Trade and other current payables</t>
  </si>
  <si>
    <t xml:space="preserve">   Other current liabilities</t>
  </si>
  <si>
    <t xml:space="preserve">   Other non-current liabilities</t>
  </si>
  <si>
    <t>Statements of cash flows (continued)</t>
  </si>
  <si>
    <t>Cash flows from investing activities</t>
  </si>
  <si>
    <t>Cash flows from financing activities</t>
  </si>
  <si>
    <t>Non-cash items</t>
  </si>
  <si>
    <t>Issued and</t>
  </si>
  <si>
    <t>paid-up</t>
  </si>
  <si>
    <t>share capital</t>
  </si>
  <si>
    <t>Unappropriated</t>
  </si>
  <si>
    <t>other comprehensive</t>
  </si>
  <si>
    <t xml:space="preserve"> income</t>
  </si>
  <si>
    <t xml:space="preserve">investments in equity </t>
  </si>
  <si>
    <t xml:space="preserve">instruments designated </t>
  </si>
  <si>
    <t>at fair value through</t>
  </si>
  <si>
    <t xml:space="preserve">Share of other </t>
  </si>
  <si>
    <t>comprehensive</t>
  </si>
  <si>
    <t xml:space="preserve">Difference arising </t>
  </si>
  <si>
    <t xml:space="preserve">on change of </t>
  </si>
  <si>
    <t xml:space="preserve">partial interest </t>
  </si>
  <si>
    <t>in a subsidiary</t>
  </si>
  <si>
    <t>Total</t>
  </si>
  <si>
    <t>equity</t>
  </si>
  <si>
    <t xml:space="preserve">shareholders’ </t>
  </si>
  <si>
    <t xml:space="preserve"> investments in equity</t>
  </si>
  <si>
    <t>comprehensive income</t>
  </si>
  <si>
    <t>Profit for the period</t>
  </si>
  <si>
    <t>Notes</t>
  </si>
  <si>
    <t>Unrealised gain on transfer of business to</t>
  </si>
  <si>
    <t>Other non-current liabilities</t>
  </si>
  <si>
    <t>Total comprehensive income (loss) for the period</t>
  </si>
  <si>
    <t>Supplementary disclosures of cash flows information</t>
  </si>
  <si>
    <t>Retained earnings</t>
  </si>
  <si>
    <t>statutory reserve</t>
  </si>
  <si>
    <t>Appropriated -</t>
  </si>
  <si>
    <t>Interest income</t>
  </si>
  <si>
    <t xml:space="preserve">   Appropriated -  </t>
  </si>
  <si>
    <t xml:space="preserve">   Cash received from interest</t>
  </si>
  <si>
    <t xml:space="preserve">   Cash paid for income tax</t>
  </si>
  <si>
    <t>XSpring Capital Public Company Limited and its subsidiaries</t>
  </si>
  <si>
    <t>Short-term loans to related parties</t>
  </si>
  <si>
    <t xml:space="preserve">   - net of income tax</t>
  </si>
  <si>
    <t>Securities business receivables - net</t>
  </si>
  <si>
    <t xml:space="preserve">   Reversal of impairment loss on assets</t>
  </si>
  <si>
    <t>Loss for the period</t>
  </si>
  <si>
    <t>instruments designated</t>
  </si>
  <si>
    <t xml:space="preserve">  at fair value through other</t>
  </si>
  <si>
    <t>Dividend income</t>
  </si>
  <si>
    <t>Premium on</t>
  </si>
  <si>
    <t xml:space="preserve">   Interest income</t>
  </si>
  <si>
    <t xml:space="preserve">   Dividend income</t>
  </si>
  <si>
    <t xml:space="preserve">   Employee benefit paid</t>
  </si>
  <si>
    <t>Short-term loans</t>
  </si>
  <si>
    <t>Leasehold improvements and equipment</t>
  </si>
  <si>
    <t xml:space="preserve">Intangible assets </t>
  </si>
  <si>
    <t>Other non-current assets</t>
  </si>
  <si>
    <t>Trade and other-current payables</t>
  </si>
  <si>
    <t>Current portion of lease liabilities</t>
  </si>
  <si>
    <t>Long-term borrowings</t>
  </si>
  <si>
    <t>Lease liabilities, net of current portion</t>
  </si>
  <si>
    <t xml:space="preserve">   Registered share capital</t>
  </si>
  <si>
    <t xml:space="preserve">   Issued and paid-up share capital</t>
  </si>
  <si>
    <t xml:space="preserve">Difference arising on change of partial interest </t>
  </si>
  <si>
    <t xml:space="preserve">   in a subsidiary</t>
  </si>
  <si>
    <t>Balance as at 1 January 2022</t>
  </si>
  <si>
    <t>Profit or loss</t>
  </si>
  <si>
    <t xml:space="preserve">Other comprehensive income </t>
  </si>
  <si>
    <t>Other current financial assets</t>
  </si>
  <si>
    <t>Loans to the purchase of debtors and accrued</t>
  </si>
  <si>
    <t xml:space="preserve">   interest receivables - net</t>
  </si>
  <si>
    <t>Fees and services income</t>
  </si>
  <si>
    <t>Fees and services expenses</t>
  </si>
  <si>
    <t xml:space="preserve">   Loans to the purchase of debtors and accrued </t>
  </si>
  <si>
    <t xml:space="preserve">      interest receivables - net    </t>
  </si>
  <si>
    <t>Digital assets</t>
  </si>
  <si>
    <t xml:space="preserve">   Digital assets</t>
  </si>
  <si>
    <t>Statements of financial position</t>
  </si>
  <si>
    <t>Other non-current financial assets</t>
  </si>
  <si>
    <t>Statements of financial position (continued)</t>
  </si>
  <si>
    <t xml:space="preserve">   Unappropriated (deficit)</t>
  </si>
  <si>
    <t>Statements of comprehensive income</t>
  </si>
  <si>
    <t>Share of profit from investments in associates</t>
  </si>
  <si>
    <t>Statements of comprehensive income (continued)</t>
  </si>
  <si>
    <t xml:space="preserve">Statements of changes in shareholders' equity </t>
  </si>
  <si>
    <t>Statements of changes in shareholders' equity (continued)</t>
  </si>
  <si>
    <t>Profit (loss) from operating before income tax</t>
  </si>
  <si>
    <t xml:space="preserve">Adjustments to reconcile profit (loss) from operating before </t>
  </si>
  <si>
    <t xml:space="preserve">   Share of profit from investments in associates</t>
  </si>
  <si>
    <t xml:space="preserve">Loss from operating activities before changes in operating assets </t>
  </si>
  <si>
    <t xml:space="preserve">   at fair value through other comprehensive income</t>
  </si>
  <si>
    <t xml:space="preserve">Cash paid for investments designated </t>
  </si>
  <si>
    <t>Cash paid for purchase other non-current financial assets</t>
  </si>
  <si>
    <t>Cash paid for investments in associates</t>
  </si>
  <si>
    <t>Cash received from disposal of equipment</t>
  </si>
  <si>
    <t>Cash paid for purchase of equipment</t>
  </si>
  <si>
    <t>Cash paid for purchase of intangible assets</t>
  </si>
  <si>
    <t xml:space="preserve">Short-term loans </t>
  </si>
  <si>
    <t>Cash received from interest and dividend from investments</t>
  </si>
  <si>
    <t xml:space="preserve">   in securities</t>
  </si>
  <si>
    <t>Cash received from dividend from investments in associates</t>
  </si>
  <si>
    <t>Cash received from increase share capital</t>
  </si>
  <si>
    <t>Cash paid for liabilities under lease agreements</t>
  </si>
  <si>
    <t xml:space="preserve">   through other comprehensive income - net of income tax</t>
  </si>
  <si>
    <t>Increase in assets from leases</t>
  </si>
  <si>
    <t xml:space="preserve">         of Baht 0.50 each)</t>
  </si>
  <si>
    <t>Investments in subsidiaries and associates</t>
  </si>
  <si>
    <t>Long-term loans to related parties</t>
  </si>
  <si>
    <t>Restricted bank deposits</t>
  </si>
  <si>
    <t xml:space="preserve">   Cash received from income tax</t>
  </si>
  <si>
    <t>31 December 2022</t>
  </si>
  <si>
    <t>Balance as at 1 January 2023</t>
  </si>
  <si>
    <t xml:space="preserve">      (31 December 2022: 9,361,348,583 ordinary shares </t>
  </si>
  <si>
    <t>Increase share capital (Note 10)</t>
  </si>
  <si>
    <t>Losses on</t>
  </si>
  <si>
    <t xml:space="preserve">investments in debt </t>
  </si>
  <si>
    <t xml:space="preserve"> investments in debt</t>
  </si>
  <si>
    <t xml:space="preserve">Other components of shareholders' equity </t>
  </si>
  <si>
    <t>Reversal of impairment loss on assets</t>
  </si>
  <si>
    <t>(deficit)</t>
  </si>
  <si>
    <t>Increase share capital</t>
  </si>
  <si>
    <t>Gains (losses) on investments</t>
  </si>
  <si>
    <t>Impairment loss on investments in subsidiaries</t>
  </si>
  <si>
    <t>Income tax - income (expense)</t>
  </si>
  <si>
    <t xml:space="preserve">Other comprehensive income not be reclassified </t>
  </si>
  <si>
    <t xml:space="preserve">   to profit or loss in subsequent periods:</t>
  </si>
  <si>
    <t xml:space="preserve">Share of other comprehensive income (loss) from </t>
  </si>
  <si>
    <t xml:space="preserve">   investments in associates </t>
  </si>
  <si>
    <t xml:space="preserve">   to profit or loss in subsequent periods</t>
  </si>
  <si>
    <t xml:space="preserve">Other comprehensive income to be reclassified  </t>
  </si>
  <si>
    <t>Other comprehensive income (loss) for the period</t>
  </si>
  <si>
    <t>Operating profit (loss)</t>
  </si>
  <si>
    <t>Other comprehensive income for the period</t>
  </si>
  <si>
    <t xml:space="preserve">   income tax to net cash provided by (paid from) operating activities</t>
  </si>
  <si>
    <t xml:space="preserve">   Loss (gain) on disposal and write-off of equipment</t>
  </si>
  <si>
    <t>Cash received for operating activities</t>
  </si>
  <si>
    <t xml:space="preserve">Cash received from investments designated </t>
  </si>
  <si>
    <t>Cash and cash equivalents at beginning of period</t>
  </si>
  <si>
    <t>Transfer intangible assets</t>
  </si>
  <si>
    <t>Gains (losses) on</t>
  </si>
  <si>
    <t>Total comprehensive income for the period</t>
  </si>
  <si>
    <t xml:space="preserve">   Restricted bank deposits</t>
  </si>
  <si>
    <t>Cash paid for investments in subsidiaries</t>
  </si>
  <si>
    <t xml:space="preserve">   Unrealised loss on revaluation of financial assets</t>
  </si>
  <si>
    <t xml:space="preserve">   Impairment loss on investments in subsidiaries </t>
  </si>
  <si>
    <t>Net cash flow used in investing activities</t>
  </si>
  <si>
    <t xml:space="preserve">      9,377,555,544 ordinary shares of Baht 0.50 each</t>
  </si>
  <si>
    <t>Expected credit loss (reversal)</t>
  </si>
  <si>
    <t xml:space="preserve">   Gain on write-off of right-of-use assets</t>
  </si>
  <si>
    <t xml:space="preserve">Share of other comprehensive loss from </t>
  </si>
  <si>
    <t>Basic earnings (loss) per share</t>
  </si>
  <si>
    <t>Diluted earnings (loss) per share</t>
  </si>
  <si>
    <t xml:space="preserve">   Appropriated - statutory reserve </t>
  </si>
  <si>
    <t>As at 30 September 2023</t>
  </si>
  <si>
    <t>30 September 2023</t>
  </si>
  <si>
    <t xml:space="preserve">Loss on investments in equity instruments designated </t>
  </si>
  <si>
    <t>Other comprehensive loss for the period</t>
  </si>
  <si>
    <t xml:space="preserve">Share of other comprehensive income from </t>
  </si>
  <si>
    <t>For the three-month period ended 30 September 2023</t>
  </si>
  <si>
    <t>For the nine-month period ended 30 September 2023</t>
  </si>
  <si>
    <t>Balance as at 30 September 2022</t>
  </si>
  <si>
    <t>Balance as at 30 September 2023</t>
  </si>
  <si>
    <t xml:space="preserve">   Unrealised loss on revaluation of digital assets</t>
  </si>
  <si>
    <t>Net increase in cash and cash equivalents</t>
  </si>
  <si>
    <t xml:space="preserve">Transfer of classified on investment </t>
  </si>
  <si>
    <t xml:space="preserve"> income (loss) from</t>
  </si>
  <si>
    <t>associates</t>
  </si>
  <si>
    <t xml:space="preserve">Cash and cash equivalents at end of period </t>
  </si>
  <si>
    <t xml:space="preserve">Loss on investments in debt instruments designated </t>
  </si>
  <si>
    <t>Increase in dividend receivables</t>
  </si>
  <si>
    <t>Decrease in trade payables from payment investments</t>
  </si>
  <si>
    <t>Trade payables from loan purchasement of subsidiary</t>
  </si>
  <si>
    <t xml:space="preserve">   Expected credit loss (reversal)</t>
  </si>
  <si>
    <t xml:space="preserve">   Gain on exchange</t>
  </si>
  <si>
    <t xml:space="preserve">   Assets held for sale</t>
  </si>
  <si>
    <t xml:space="preserve">Gain on revaluation of investment measured at fair value  </t>
  </si>
  <si>
    <t xml:space="preserve">      10,747,074,720 ordinary shares of Baht 0.50 each</t>
  </si>
  <si>
    <t xml:space="preserve">      (31 December 2022: 10,258,346,806 ordinary shares </t>
  </si>
  <si>
    <t>Income tax - expense</t>
  </si>
  <si>
    <t>Basic earnings per share</t>
  </si>
  <si>
    <t>Diluted earnings per share</t>
  </si>
  <si>
    <t>Losses on investments</t>
  </si>
  <si>
    <t xml:space="preserve">Gain on investments in equity instruments designated </t>
  </si>
  <si>
    <t>Net cash flow from operating activities</t>
  </si>
  <si>
    <t>Net cash flow from (used in) financing activities</t>
  </si>
  <si>
    <t>Profit before income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</si>
</sst>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.0_);[Red]\(#,##0.0\)"/>
    <numFmt numFmtId="167" formatCode="0.0%"/>
    <numFmt numFmtId="168" formatCode="_(* #,##0_);_(* \(#,##0\);_(* &quot;-&quot;??_);_(@_)"/>
    <numFmt numFmtId="169" formatCode="_(* #,##0.00_);_(* \(#,##0.00\);_(* &quot;-&quot;_);_(@_)"/>
    <numFmt numFmtId="170" formatCode="_-* #,##0.00\ _D_M_-;\-* #,##0.00\ _D_M_-;_-* &quot;-&quot;??\ _D_M_-;_-@_-"/>
    <numFmt numFmtId="171" formatCode="_(* #,##0_);_(* \(#,##0\);_(* &quot;-&quot;????_);_(@_)"/>
    <numFmt numFmtId="172" formatCode="#,##0;\(#,##0\)"/>
    <numFmt numFmtId="173" formatCode="_(* #,##0.000_);_(* \(#,##0.000\);_(* &quot;-&quot;_);_(@_)"/>
    <numFmt numFmtId="174" formatCode="&quot;ผ&quot;#,##0.00_);[Red]\(&quot;ผ&quot;#,##0.00\)"/>
    <numFmt numFmtId="175" formatCode="_(* #,##0.0000_);_(* \(#,##0.0000\);_(* &quot;-&quot;_);_(@_)"/>
    <numFmt numFmtId="176" formatCode="#,##0.0000_);[Red]\(#,##0.0000\)"/>
  </numFmts>
  <fonts count="53">
    <font>
      <sz val="10"/>
      <name val="ApFont"/>
    </font>
    <font>
      <sz val="11"/>
      <color theme="1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pFont"/>
    </font>
    <font>
      <sz val="12"/>
      <name val="Times New Roman"/>
      <family val="1"/>
    </font>
    <font>
      <sz val="14"/>
      <name val="AngsanaUPC"/>
      <family val="1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10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8"/>
      <name val="ApFont"/>
    </font>
    <font>
      <sz val="11"/>
      <color indexed="62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0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0"/>
      <name val="ApFont"/>
      <family val="2"/>
    </font>
    <font>
      <sz val="14"/>
      <name val="Angsana New"/>
      <family val="1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sz val="12"/>
      <name val="EucrosiaUPC"/>
      <family val="1"/>
      <charset val="222"/>
    </font>
    <font>
      <sz val="12"/>
      <name val="CordiaUPC"/>
      <family val="2"/>
      <charset val="222"/>
    </font>
    <font>
      <sz val="11"/>
      <color theme="1"/>
      <name val="Calibri"/>
      <family val="2"/>
      <scheme val="minor"/>
    </font>
    <font>
      <sz val="12"/>
      <name val="EucrosiaUPC"/>
      <family val="1"/>
    </font>
    <font>
      <sz val="11"/>
      <color theme="1"/>
      <name val="Calibri"/>
      <family val="2"/>
    </font>
    <font>
      <sz val="11"/>
      <color theme="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3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4" borderId="0" applyNumberFormat="0" applyBorder="0" applyAlignment="0" applyProtection="0"/>
    <xf numFmtId="0" fontId="11" fillId="13" borderId="0" applyNumberFormat="0" applyBorder="0" applyAlignment="0" applyProtection="0"/>
    <xf numFmtId="0" fontId="11" fillId="12" borderId="0" applyNumberFormat="0" applyBorder="0" applyAlignment="0" applyProtection="0"/>
    <xf numFmtId="0" fontId="11" fillId="5" borderId="0" applyNumberFormat="0" applyBorder="0" applyAlignment="0" applyProtection="0"/>
    <xf numFmtId="0" fontId="11" fillId="16" borderId="0" applyNumberFormat="0" applyBorder="0" applyAlignment="0" applyProtection="0"/>
    <xf numFmtId="0" fontId="11" fillId="10" borderId="0" applyNumberFormat="0" applyBorder="0" applyAlignment="0" applyProtection="0"/>
    <xf numFmtId="0" fontId="11" fillId="17" borderId="0" applyNumberFormat="0" applyBorder="0" applyAlignment="0" applyProtection="0"/>
    <xf numFmtId="0" fontId="11" fillId="4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21" borderId="0" applyNumberFormat="0" applyBorder="0" applyAlignment="0" applyProtection="0"/>
    <xf numFmtId="0" fontId="11" fillId="13" borderId="0" applyNumberFormat="0" applyBorder="0" applyAlignment="0" applyProtection="0"/>
    <xf numFmtId="0" fontId="11" fillId="22" borderId="0" applyNumberFormat="0" applyBorder="0" applyAlignment="0" applyProtection="0"/>
    <xf numFmtId="0" fontId="11" fillId="16" borderId="0" applyNumberFormat="0" applyBorder="0" applyAlignment="0" applyProtection="0"/>
    <xf numFmtId="0" fontId="11" fillId="23" borderId="0" applyNumberFormat="0" applyBorder="0" applyAlignment="0" applyProtection="0"/>
    <xf numFmtId="0" fontId="11" fillId="17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3" fillId="24" borderId="1" applyNumberFormat="0" applyAlignment="0" applyProtection="0"/>
    <xf numFmtId="0" fontId="23" fillId="25" borderId="1" applyNumberFormat="0" applyAlignment="0" applyProtection="0"/>
    <xf numFmtId="0" fontId="14" fillId="26" borderId="2" applyNumberFormat="0" applyAlignment="0" applyProtection="0"/>
    <xf numFmtId="165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0" fillId="0" borderId="0" applyFont="0" applyFill="0" applyBorder="0" applyAlignment="0" applyProtection="0"/>
    <xf numFmtId="165" fontId="3" fillId="0" borderId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7" fontId="4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6" fillId="7" borderId="0" applyNumberFormat="0" applyBorder="0" applyAlignment="0" applyProtection="0"/>
    <xf numFmtId="38" fontId="5" fillId="27" borderId="0" applyNumberFormat="0" applyBorder="0" applyAlignment="0" applyProtection="0"/>
    <xf numFmtId="0" fontId="25" fillId="0" borderId="4" applyNumberFormat="0" applyFill="0" applyAlignment="0" applyProtection="0"/>
    <xf numFmtId="0" fontId="32" fillId="0" borderId="3" applyNumberFormat="0" applyFill="0" applyAlignment="0" applyProtection="0"/>
    <xf numFmtId="0" fontId="26" fillId="0" borderId="6" applyNumberFormat="0" applyFill="0" applyAlignment="0" applyProtection="0"/>
    <xf numFmtId="0" fontId="33" fillId="0" borderId="5" applyNumberFormat="0" applyFill="0" applyAlignment="0" applyProtection="0"/>
    <xf numFmtId="0" fontId="27" fillId="0" borderId="8" applyNumberFormat="0" applyFill="0" applyAlignment="0" applyProtection="0"/>
    <xf numFmtId="0" fontId="34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0" fontId="5" fillId="28" borderId="9" applyNumberFormat="0" applyBorder="0" applyAlignment="0" applyProtection="0"/>
    <xf numFmtId="0" fontId="21" fillId="8" borderId="1" applyNumberFormat="0" applyAlignment="0" applyProtection="0"/>
    <xf numFmtId="0" fontId="21" fillId="11" borderId="1" applyNumberFormat="0" applyAlignment="0" applyProtection="0"/>
    <xf numFmtId="0" fontId="17" fillId="0" borderId="10" applyNumberFormat="0" applyFill="0" applyAlignment="0" applyProtection="0"/>
    <xf numFmtId="0" fontId="28" fillId="0" borderId="11" applyNumberFormat="0" applyFill="0" applyAlignment="0" applyProtection="0"/>
    <xf numFmtId="0" fontId="29" fillId="11" borderId="0" applyNumberFormat="0" applyBorder="0" applyAlignment="0" applyProtection="0"/>
    <xf numFmtId="0" fontId="18" fillId="11" borderId="0" applyNumberFormat="0" applyBorder="0" applyAlignment="0" applyProtection="0"/>
    <xf numFmtId="37" fontId="6" fillId="0" borderId="0"/>
    <xf numFmtId="0" fontId="7" fillId="0" borderId="0"/>
    <xf numFmtId="0" fontId="7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40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0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7" fillId="0" borderId="0"/>
    <xf numFmtId="0" fontId="45" fillId="0" borderId="0"/>
    <xf numFmtId="0" fontId="2" fillId="0" borderId="0"/>
    <xf numFmtId="0" fontId="39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" fillId="0" borderId="0"/>
    <xf numFmtId="0" fontId="8" fillId="0" borderId="0"/>
    <xf numFmtId="0" fontId="3" fillId="6" borderId="12" applyNumberFormat="0" applyFont="0" applyAlignment="0" applyProtection="0"/>
    <xf numFmtId="0" fontId="8" fillId="6" borderId="12" applyNumberFormat="0" applyFont="0" applyAlignment="0" applyProtection="0"/>
    <xf numFmtId="0" fontId="22" fillId="25" borderId="13" applyNumberFormat="0" applyAlignment="0" applyProtection="0"/>
    <xf numFmtId="0" fontId="22" fillId="24" borderId="13" applyNumberFormat="0" applyAlignment="0" applyProtection="0"/>
    <xf numFmtId="10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37" fontId="9" fillId="0" borderId="0"/>
    <xf numFmtId="1" fontId="3" fillId="0" borderId="14" applyNumberFormat="0" applyFill="0" applyAlignment="0" applyProtection="0">
      <alignment horizontal="center" vertical="center"/>
    </xf>
    <xf numFmtId="0" fontId="31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9" fillId="0" borderId="15" applyNumberFormat="0" applyFill="0" applyAlignment="0" applyProtection="0"/>
    <xf numFmtId="0" fontId="19" fillId="0" borderId="16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0" fillId="0" borderId="0"/>
    <xf numFmtId="0" fontId="1" fillId="0" borderId="0"/>
    <xf numFmtId="0" fontId="8" fillId="0" borderId="0"/>
    <xf numFmtId="0" fontId="8" fillId="0" borderId="0"/>
    <xf numFmtId="4" fontId="8" fillId="0" borderId="0" applyFont="0" applyFill="0" applyBorder="0" applyAlignment="0" applyProtection="0"/>
    <xf numFmtId="0" fontId="45" fillId="0" borderId="0"/>
    <xf numFmtId="165" fontId="1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40" fontId="47" fillId="0" borderId="0" applyFont="0" applyFill="0" applyBorder="0" applyAlignment="0" applyProtection="0"/>
    <xf numFmtId="174" fontId="8" fillId="0" borderId="0" applyFont="0" applyFill="0" applyBorder="0" applyAlignment="0" applyProtection="0"/>
    <xf numFmtId="1" fontId="48" fillId="0" borderId="0" applyFont="0" applyFill="0" applyBorder="0" applyAlignment="0" applyProtection="0"/>
    <xf numFmtId="0" fontId="37" fillId="0" borderId="0"/>
    <xf numFmtId="0" fontId="45" fillId="0" borderId="0"/>
    <xf numFmtId="0" fontId="49" fillId="0" borderId="0"/>
    <xf numFmtId="0" fontId="49" fillId="0" borderId="0"/>
    <xf numFmtId="0" fontId="49" fillId="0" borderId="0"/>
    <xf numFmtId="0" fontId="50" fillId="0" borderId="0"/>
    <xf numFmtId="0" fontId="51" fillId="0" borderId="0"/>
    <xf numFmtId="0" fontId="37" fillId="0" borderId="0"/>
    <xf numFmtId="0" fontId="45" fillId="0" borderId="0"/>
    <xf numFmtId="0" fontId="37" fillId="0" borderId="0"/>
    <xf numFmtId="0" fontId="1" fillId="0" borderId="0"/>
    <xf numFmtId="9" fontId="8" fillId="0" borderId="0" applyFont="0" applyFill="0" applyBorder="0" applyAlignment="0" applyProtection="0"/>
    <xf numFmtId="9" fontId="37" fillId="0" borderId="0" applyFont="0" applyFill="0" applyBorder="0" applyAlignment="0" applyProtection="0"/>
    <xf numFmtId="164" fontId="45" fillId="0" borderId="0" applyFont="0" applyFill="0" applyBorder="0" applyAlignment="0" applyProtection="0"/>
    <xf numFmtId="164" fontId="4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5" fontId="37" fillId="0" borderId="0" applyFont="0" applyFill="0" applyBorder="0" applyAlignment="0" applyProtection="0"/>
    <xf numFmtId="164" fontId="45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100">
    <xf numFmtId="0" fontId="0" fillId="0" borderId="0" xfId="0"/>
    <xf numFmtId="0" fontId="41" fillId="29" borderId="0" xfId="0" applyFont="1" applyFill="1" applyAlignment="1">
      <alignment vertical="center"/>
    </xf>
    <xf numFmtId="38" fontId="41" fillId="29" borderId="0" xfId="0" applyNumberFormat="1" applyFont="1" applyFill="1" applyAlignment="1">
      <alignment horizontal="left" vertical="center"/>
    </xf>
    <xf numFmtId="37" fontId="41" fillId="29" borderId="0" xfId="0" applyNumberFormat="1" applyFont="1" applyFill="1" applyAlignment="1">
      <alignment horizontal="left" vertical="center"/>
    </xf>
    <xf numFmtId="38" fontId="42" fillId="29" borderId="0" xfId="0" applyNumberFormat="1" applyFont="1" applyFill="1" applyAlignment="1">
      <alignment vertical="center"/>
    </xf>
    <xf numFmtId="0" fontId="42" fillId="29" borderId="0" xfId="0" applyFont="1" applyFill="1" applyAlignment="1">
      <alignment horizontal="right" vertical="center"/>
    </xf>
    <xf numFmtId="38" fontId="42" fillId="29" borderId="0" xfId="0" applyNumberFormat="1" applyFont="1" applyFill="1" applyAlignment="1">
      <alignment horizontal="right" vertical="center"/>
    </xf>
    <xf numFmtId="0" fontId="42" fillId="29" borderId="0" xfId="0" applyFont="1" applyFill="1" applyAlignment="1">
      <alignment vertical="center"/>
    </xf>
    <xf numFmtId="0" fontId="42" fillId="29" borderId="17" xfId="0" applyFont="1" applyFill="1" applyBorder="1" applyAlignment="1">
      <alignment horizontal="center" vertical="center"/>
    </xf>
    <xf numFmtId="38" fontId="43" fillId="29" borderId="0" xfId="0" applyNumberFormat="1" applyFont="1" applyFill="1" applyAlignment="1">
      <alignment horizontal="center" vertical="center"/>
    </xf>
    <xf numFmtId="49" fontId="42" fillId="29" borderId="17" xfId="0" applyNumberFormat="1" applyFont="1" applyFill="1" applyBorder="1" applyAlignment="1">
      <alignment horizontal="center" vertical="center"/>
    </xf>
    <xf numFmtId="49" fontId="43" fillId="29" borderId="0" xfId="0" applyNumberFormat="1" applyFont="1" applyFill="1" applyAlignment="1">
      <alignment horizontal="center" vertical="center"/>
    </xf>
    <xf numFmtId="0" fontId="42" fillId="29" borderId="0" xfId="0" applyFont="1" applyFill="1" applyAlignment="1">
      <alignment horizontal="center" vertical="center"/>
    </xf>
    <xf numFmtId="15" fontId="42" fillId="29" borderId="0" xfId="0" applyNumberFormat="1" applyFont="1" applyFill="1" applyAlignment="1">
      <alignment horizontal="center" vertical="center"/>
    </xf>
    <xf numFmtId="38" fontId="44" fillId="29" borderId="0" xfId="0" applyNumberFormat="1" applyFont="1" applyFill="1" applyAlignment="1">
      <alignment horizontal="center" vertical="center"/>
    </xf>
    <xf numFmtId="37" fontId="42" fillId="29" borderId="0" xfId="0" applyNumberFormat="1" applyFont="1" applyFill="1" applyAlignment="1">
      <alignment vertical="center"/>
    </xf>
    <xf numFmtId="41" fontId="42" fillId="29" borderId="0" xfId="0" applyNumberFormat="1" applyFont="1" applyFill="1" applyAlignment="1">
      <alignment horizontal="right" vertical="center"/>
    </xf>
    <xf numFmtId="38" fontId="44" fillId="29" borderId="0" xfId="0" applyNumberFormat="1" applyFont="1" applyFill="1" applyAlignment="1">
      <alignment vertical="center"/>
    </xf>
    <xf numFmtId="40" fontId="44" fillId="29" borderId="0" xfId="0" applyNumberFormat="1" applyFont="1" applyFill="1" applyAlignment="1">
      <alignment horizontal="center" vertical="center"/>
    </xf>
    <xf numFmtId="41" fontId="42" fillId="29" borderId="22" xfId="0" applyNumberFormat="1" applyFont="1" applyFill="1" applyBorder="1" applyAlignment="1">
      <alignment horizontal="right" vertical="center"/>
    </xf>
    <xf numFmtId="41" fontId="42" fillId="29" borderId="0" xfId="0" applyNumberFormat="1" applyFont="1" applyFill="1" applyAlignment="1">
      <alignment horizontal="center" vertical="center"/>
    </xf>
    <xf numFmtId="41" fontId="42" fillId="29" borderId="0" xfId="0" applyNumberFormat="1" applyFont="1" applyFill="1" applyAlignment="1">
      <alignment vertical="center"/>
    </xf>
    <xf numFmtId="166" fontId="44" fillId="29" borderId="0" xfId="0" applyNumberFormat="1" applyFont="1" applyFill="1" applyAlignment="1">
      <alignment horizontal="center" vertical="center"/>
    </xf>
    <xf numFmtId="41" fontId="42" fillId="29" borderId="22" xfId="0" applyNumberFormat="1" applyFont="1" applyFill="1" applyBorder="1" applyAlignment="1">
      <alignment horizontal="center" vertical="center"/>
    </xf>
    <xf numFmtId="41" fontId="42" fillId="29" borderId="23" xfId="0" applyNumberFormat="1" applyFont="1" applyFill="1" applyBorder="1" applyAlignment="1">
      <alignment horizontal="center" vertical="center"/>
    </xf>
    <xf numFmtId="168" fontId="42" fillId="29" borderId="0" xfId="0" applyNumberFormat="1" applyFont="1" applyFill="1" applyAlignment="1">
      <alignment horizontal="center" vertical="center"/>
    </xf>
    <xf numFmtId="38" fontId="42" fillId="29" borderId="0" xfId="0" applyNumberFormat="1" applyFont="1" applyFill="1" applyAlignment="1">
      <alignment horizontal="center" vertical="center"/>
    </xf>
    <xf numFmtId="41" fontId="42" fillId="29" borderId="17" xfId="0" applyNumberFormat="1" applyFont="1" applyFill="1" applyBorder="1" applyAlignment="1">
      <alignment horizontal="right" vertical="center"/>
    </xf>
    <xf numFmtId="0" fontId="41" fillId="29" borderId="0" xfId="0" applyFont="1" applyFill="1" applyAlignment="1">
      <alignment horizontal="left" vertical="center"/>
    </xf>
    <xf numFmtId="41" fontId="44" fillId="29" borderId="0" xfId="0" applyNumberFormat="1" applyFont="1" applyFill="1" applyAlignment="1">
      <alignment horizontal="right" vertical="center"/>
    </xf>
    <xf numFmtId="0" fontId="42" fillId="29" borderId="0" xfId="0" applyFont="1" applyFill="1" applyAlignment="1">
      <alignment horizontal="left" vertical="center"/>
    </xf>
    <xf numFmtId="41" fontId="42" fillId="29" borderId="20" xfId="0" applyNumberFormat="1" applyFont="1" applyFill="1" applyBorder="1" applyAlignment="1">
      <alignment horizontal="right" vertical="center"/>
    </xf>
    <xf numFmtId="40" fontId="42" fillId="29" borderId="0" xfId="0" applyNumberFormat="1" applyFont="1" applyFill="1" applyAlignment="1">
      <alignment horizontal="center" vertical="center"/>
    </xf>
    <xf numFmtId="40" fontId="42" fillId="29" borderId="0" xfId="0" applyNumberFormat="1" applyFont="1" applyFill="1" applyAlignment="1">
      <alignment vertical="center"/>
    </xf>
    <xf numFmtId="41" fontId="42" fillId="29" borderId="23" xfId="0" applyNumberFormat="1" applyFont="1" applyFill="1" applyBorder="1" applyAlignment="1">
      <alignment horizontal="right" vertical="center"/>
    </xf>
    <xf numFmtId="165" fontId="42" fillId="29" borderId="0" xfId="53" applyFont="1" applyFill="1" applyAlignment="1">
      <alignment vertical="center"/>
    </xf>
    <xf numFmtId="37" fontId="42" fillId="29" borderId="0" xfId="0" applyNumberFormat="1" applyFont="1" applyFill="1" applyAlignment="1">
      <alignment horizontal="center" vertical="center"/>
    </xf>
    <xf numFmtId="0" fontId="42" fillId="29" borderId="22" xfId="0" applyFont="1" applyFill="1" applyBorder="1" applyAlignment="1">
      <alignment horizontal="center" vertical="center"/>
    </xf>
    <xf numFmtId="38" fontId="41" fillId="29" borderId="0" xfId="0" applyNumberFormat="1" applyFont="1" applyFill="1" applyAlignment="1">
      <alignment vertical="center"/>
    </xf>
    <xf numFmtId="0" fontId="41" fillId="29" borderId="0" xfId="121" applyFont="1" applyFill="1" applyAlignment="1">
      <alignment vertical="center"/>
    </xf>
    <xf numFmtId="41" fontId="42" fillId="29" borderId="0" xfId="175" applyNumberFormat="1" applyFont="1" applyFill="1" applyAlignment="1">
      <alignment vertical="center"/>
    </xf>
    <xf numFmtId="41" fontId="42" fillId="29" borderId="0" xfId="175" applyNumberFormat="1" applyFont="1" applyFill="1" applyAlignment="1">
      <alignment horizontal="center" vertical="center"/>
    </xf>
    <xf numFmtId="41" fontId="42" fillId="29" borderId="17" xfId="175" applyNumberFormat="1" applyFont="1" applyFill="1" applyBorder="1" applyAlignment="1">
      <alignment vertical="center"/>
    </xf>
    <xf numFmtId="41" fontId="42" fillId="29" borderId="17" xfId="175" applyNumberFormat="1" applyFont="1" applyFill="1" applyBorder="1" applyAlignment="1">
      <alignment horizontal="center" vertical="center"/>
    </xf>
    <xf numFmtId="0" fontId="42" fillId="29" borderId="0" xfId="123" applyFont="1" applyFill="1" applyAlignment="1">
      <alignment vertical="center"/>
    </xf>
    <xf numFmtId="0" fontId="41" fillId="29" borderId="0" xfId="123" applyFont="1" applyFill="1" applyAlignment="1">
      <alignment vertical="center"/>
    </xf>
    <xf numFmtId="0" fontId="42" fillId="29" borderId="0" xfId="121" applyFont="1" applyFill="1" applyAlignment="1">
      <alignment vertical="center"/>
    </xf>
    <xf numFmtId="165" fontId="44" fillId="29" borderId="0" xfId="53" applyFont="1" applyFill="1" applyBorder="1" applyAlignment="1">
      <alignment vertical="center"/>
    </xf>
    <xf numFmtId="41" fontId="42" fillId="29" borderId="23" xfId="175" applyNumberFormat="1" applyFont="1" applyFill="1" applyBorder="1" applyAlignment="1">
      <alignment horizontal="center" vertical="center"/>
    </xf>
    <xf numFmtId="0" fontId="41" fillId="29" borderId="0" xfId="121" applyFont="1" applyFill="1" applyAlignment="1">
      <alignment horizontal="left" vertical="center" wrapText="1"/>
    </xf>
    <xf numFmtId="175" fontId="42" fillId="29" borderId="20" xfId="175" applyNumberFormat="1" applyFont="1" applyFill="1" applyBorder="1" applyAlignment="1">
      <alignment horizontal="center" vertical="center"/>
    </xf>
    <xf numFmtId="173" fontId="42" fillId="29" borderId="0" xfId="175" applyNumberFormat="1" applyFont="1" applyFill="1" applyAlignment="1">
      <alignment horizontal="center" vertical="center"/>
    </xf>
    <xf numFmtId="168" fontId="42" fillId="29" borderId="0" xfId="0" applyNumberFormat="1" applyFont="1" applyFill="1" applyAlignment="1">
      <alignment vertical="center"/>
    </xf>
    <xf numFmtId="172" fontId="42" fillId="29" borderId="0" xfId="174" applyNumberFormat="1" applyFont="1" applyFill="1" applyAlignment="1">
      <alignment horizontal="center" vertical="center"/>
    </xf>
    <xf numFmtId="0" fontId="42" fillId="29" borderId="0" xfId="174" applyFont="1" applyFill="1" applyAlignment="1">
      <alignment horizontal="center" vertical="center"/>
    </xf>
    <xf numFmtId="172" fontId="42" fillId="29" borderId="0" xfId="174" applyNumberFormat="1" applyFont="1" applyFill="1" applyAlignment="1">
      <alignment vertical="center"/>
    </xf>
    <xf numFmtId="172" fontId="42" fillId="29" borderId="17" xfId="174" applyNumberFormat="1" applyFont="1" applyFill="1" applyBorder="1" applyAlignment="1">
      <alignment horizontal="center" vertical="center"/>
    </xf>
    <xf numFmtId="172" fontId="42" fillId="29" borderId="21" xfId="174" applyNumberFormat="1" applyFont="1" applyFill="1" applyBorder="1" applyAlignment="1">
      <alignment horizontal="left" vertical="center"/>
    </xf>
    <xf numFmtId="0" fontId="42" fillId="29" borderId="17" xfId="174" applyFont="1" applyFill="1" applyBorder="1" applyAlignment="1">
      <alignment horizontal="center" vertical="center"/>
    </xf>
    <xf numFmtId="0" fontId="41" fillId="29" borderId="0" xfId="174" applyFont="1" applyFill="1" applyAlignment="1">
      <alignment horizontal="left" vertical="center"/>
    </xf>
    <xf numFmtId="41" fontId="42" fillId="29" borderId="0" xfId="58" applyNumberFormat="1" applyFont="1" applyFill="1" applyAlignment="1">
      <alignment horizontal="right" vertical="center"/>
    </xf>
    <xf numFmtId="0" fontId="42" fillId="29" borderId="0" xfId="174" applyFont="1" applyFill="1" applyAlignment="1">
      <alignment horizontal="left" vertical="center"/>
    </xf>
    <xf numFmtId="0" fontId="42" fillId="29" borderId="0" xfId="159" applyFont="1" applyFill="1" applyAlignment="1">
      <alignment horizontal="left" vertical="center"/>
    </xf>
    <xf numFmtId="168" fontId="41" fillId="29" borderId="0" xfId="0" applyNumberFormat="1" applyFont="1" applyFill="1" applyAlignment="1">
      <alignment horizontal="center" vertical="center"/>
    </xf>
    <xf numFmtId="41" fontId="42" fillId="29" borderId="18" xfId="0" applyNumberFormat="1" applyFont="1" applyFill="1" applyBorder="1" applyAlignment="1">
      <alignment horizontal="center" vertical="center"/>
    </xf>
    <xf numFmtId="41" fontId="41" fillId="29" borderId="0" xfId="0" applyNumberFormat="1" applyFont="1" applyFill="1" applyAlignment="1">
      <alignment horizontal="center" vertical="center"/>
    </xf>
    <xf numFmtId="41" fontId="42" fillId="29" borderId="18" xfId="175" applyNumberFormat="1" applyFont="1" applyFill="1" applyBorder="1" applyAlignment="1">
      <alignment horizontal="center" vertical="center"/>
    </xf>
    <xf numFmtId="41" fontId="42" fillId="29" borderId="19" xfId="0" applyNumberFormat="1" applyFont="1" applyFill="1" applyBorder="1" applyAlignment="1">
      <alignment horizontal="center" vertical="center"/>
    </xf>
    <xf numFmtId="41" fontId="42" fillId="29" borderId="19" xfId="175" applyNumberFormat="1" applyFont="1" applyFill="1" applyBorder="1" applyAlignment="1">
      <alignment horizontal="center" vertical="center"/>
    </xf>
    <xf numFmtId="41" fontId="42" fillId="29" borderId="22" xfId="123" applyNumberFormat="1" applyFont="1" applyFill="1" applyBorder="1" applyAlignment="1">
      <alignment horizontal="center" vertical="center"/>
    </xf>
    <xf numFmtId="0" fontId="41" fillId="29" borderId="0" xfId="174" applyFont="1" applyFill="1" applyAlignment="1">
      <alignment vertical="center"/>
    </xf>
    <xf numFmtId="41" fontId="42" fillId="29" borderId="20" xfId="0" applyNumberFormat="1" applyFont="1" applyFill="1" applyBorder="1" applyAlignment="1">
      <alignment horizontal="center" vertical="center"/>
    </xf>
    <xf numFmtId="41" fontId="42" fillId="29" borderId="0" xfId="53" applyNumberFormat="1" applyFont="1" applyFill="1" applyAlignment="1">
      <alignment horizontal="right" vertical="center"/>
    </xf>
    <xf numFmtId="0" fontId="41" fillId="29" borderId="0" xfId="0" applyFont="1" applyFill="1"/>
    <xf numFmtId="0" fontId="42" fillId="29" borderId="0" xfId="174" applyFont="1" applyFill="1" applyAlignment="1">
      <alignment vertical="center" wrapText="1"/>
    </xf>
    <xf numFmtId="0" fontId="42" fillId="29" borderId="0" xfId="174" applyFont="1" applyFill="1" applyAlignment="1">
      <alignment vertical="center"/>
    </xf>
    <xf numFmtId="168" fontId="46" fillId="29" borderId="0" xfId="0" applyNumberFormat="1" applyFont="1" applyFill="1" applyAlignment="1">
      <alignment vertical="center"/>
    </xf>
    <xf numFmtId="0" fontId="42" fillId="29" borderId="0" xfId="161" applyFont="1" applyFill="1" applyAlignment="1">
      <alignment vertical="center"/>
    </xf>
    <xf numFmtId="37" fontId="42" fillId="29" borderId="0" xfId="0" applyNumberFormat="1" applyFont="1" applyFill="1" applyAlignment="1">
      <alignment horizontal="right" vertical="center"/>
    </xf>
    <xf numFmtId="0" fontId="42" fillId="29" borderId="0" xfId="123" applyFont="1" applyFill="1" applyAlignment="1">
      <alignment horizontal="left" vertical="center"/>
    </xf>
    <xf numFmtId="41" fontId="42" fillId="29" borderId="17" xfId="0" applyNumberFormat="1" applyFont="1" applyFill="1" applyBorder="1" applyAlignment="1">
      <alignment vertical="center"/>
    </xf>
    <xf numFmtId="41" fontId="42" fillId="29" borderId="0" xfId="0" applyNumberFormat="1" applyFont="1" applyFill="1" applyAlignment="1">
      <alignment horizontal="center" vertical="center" wrapText="1"/>
    </xf>
    <xf numFmtId="169" fontId="42" fillId="29" borderId="0" xfId="0" applyNumberFormat="1" applyFont="1" applyFill="1" applyAlignment="1">
      <alignment horizontal="center" vertical="center"/>
    </xf>
    <xf numFmtId="0" fontId="41" fillId="29" borderId="0" xfId="123" applyFont="1" applyFill="1" applyAlignment="1">
      <alignment horizontal="center" vertical="center"/>
    </xf>
    <xf numFmtId="41" fontId="46" fillId="29" borderId="0" xfId="0" applyNumberFormat="1" applyFont="1" applyFill="1" applyAlignment="1">
      <alignment horizontal="right" vertical="center"/>
    </xf>
    <xf numFmtId="176" fontId="42" fillId="29" borderId="0" xfId="0" applyNumberFormat="1" applyFont="1" applyFill="1" applyAlignment="1">
      <alignment vertical="center"/>
    </xf>
    <xf numFmtId="38" fontId="42" fillId="29" borderId="0" xfId="0" applyNumberFormat="1" applyFont="1" applyFill="1" applyAlignment="1">
      <alignment horizontal="center" vertical="center"/>
    </xf>
    <xf numFmtId="41" fontId="42" fillId="29" borderId="0" xfId="0" applyNumberFormat="1" applyFont="1" applyFill="1" applyBorder="1" applyAlignment="1">
      <alignment horizontal="right" vertical="center"/>
    </xf>
    <xf numFmtId="41" fontId="42" fillId="29" borderId="21" xfId="123" applyNumberFormat="1" applyFont="1" applyFill="1" applyBorder="1" applyAlignment="1">
      <alignment horizontal="center" vertical="center"/>
    </xf>
    <xf numFmtId="41" fontId="42" fillId="29" borderId="17" xfId="123" applyNumberFormat="1" applyFont="1" applyFill="1" applyBorder="1" applyAlignment="1">
      <alignment horizontal="center" vertical="center"/>
    </xf>
    <xf numFmtId="38" fontId="52" fillId="29" borderId="0" xfId="0" applyNumberFormat="1" applyFont="1" applyFill="1" applyAlignment="1">
      <alignment vertical="center"/>
    </xf>
    <xf numFmtId="41" fontId="52" fillId="29" borderId="0" xfId="53" applyNumberFormat="1" applyFont="1" applyFill="1" applyAlignment="1">
      <alignment vertical="center"/>
    </xf>
    <xf numFmtId="41" fontId="52" fillId="29" borderId="0" xfId="0" applyNumberFormat="1" applyFont="1" applyFill="1" applyAlignment="1">
      <alignment horizontal="right" vertical="center"/>
    </xf>
    <xf numFmtId="0" fontId="42" fillId="29" borderId="0" xfId="0" applyFont="1" applyFill="1" applyAlignment="1">
      <alignment horizontal="right" vertical="center"/>
    </xf>
    <xf numFmtId="37" fontId="42" fillId="29" borderId="17" xfId="0" applyNumberFormat="1" applyFont="1" applyFill="1" applyBorder="1" applyAlignment="1">
      <alignment horizontal="center" vertical="center"/>
    </xf>
    <xf numFmtId="172" fontId="42" fillId="29" borderId="0" xfId="174" applyNumberFormat="1" applyFont="1" applyFill="1" applyAlignment="1">
      <alignment horizontal="center" vertical="center"/>
    </xf>
    <xf numFmtId="168" fontId="42" fillId="29" borderId="17" xfId="0" applyNumberFormat="1" applyFont="1" applyFill="1" applyBorder="1" applyAlignment="1">
      <alignment horizontal="center" vertical="center"/>
    </xf>
    <xf numFmtId="172" fontId="42" fillId="29" borderId="17" xfId="174" applyNumberFormat="1" applyFont="1" applyFill="1" applyBorder="1" applyAlignment="1">
      <alignment horizontal="center" vertical="center"/>
    </xf>
    <xf numFmtId="172" fontId="42" fillId="29" borderId="22" xfId="174" applyNumberFormat="1" applyFont="1" applyFill="1" applyBorder="1" applyAlignment="1">
      <alignment horizontal="center" vertical="center"/>
    </xf>
    <xf numFmtId="0" fontId="42" fillId="29" borderId="22" xfId="174" applyFont="1" applyFill="1" applyBorder="1" applyAlignment="1">
      <alignment horizontal="center" vertical="center"/>
    </xf>
  </cellXfs>
  <cellStyles count="231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1 2" xfId="26" xr:uid="{00000000-0005-0000-0000-000019000000}"/>
    <cellStyle name="60% - Accent2" xfId="27" builtinId="36" customBuiltin="1"/>
    <cellStyle name="60% - Accent2 2" xfId="28" xr:uid="{00000000-0005-0000-0000-00001B000000}"/>
    <cellStyle name="60% - Accent3" xfId="29" builtinId="40" customBuiltin="1"/>
    <cellStyle name="60% - Accent3 2" xfId="30" xr:uid="{00000000-0005-0000-0000-00001D000000}"/>
    <cellStyle name="60% - Accent4" xfId="31" builtinId="44" customBuiltin="1"/>
    <cellStyle name="60% - Accent4 2" xfId="32" xr:uid="{00000000-0005-0000-0000-00001F000000}"/>
    <cellStyle name="60% - Accent5" xfId="33" builtinId="48" customBuiltin="1"/>
    <cellStyle name="60% - Accent5 2" xfId="34" xr:uid="{00000000-0005-0000-0000-000021000000}"/>
    <cellStyle name="60% - Accent6" xfId="35" builtinId="52" customBuiltin="1"/>
    <cellStyle name="60% - Accent6 2" xfId="36" xr:uid="{00000000-0005-0000-0000-000023000000}"/>
    <cellStyle name="Accent1" xfId="37" builtinId="29" customBuiltin="1"/>
    <cellStyle name="Accent1 2" xfId="38" xr:uid="{00000000-0005-0000-0000-000025000000}"/>
    <cellStyle name="Accent2" xfId="39" builtinId="33" customBuiltin="1"/>
    <cellStyle name="Accent2 2" xfId="40" xr:uid="{00000000-0005-0000-0000-000027000000}"/>
    <cellStyle name="Accent3" xfId="41" builtinId="37" customBuiltin="1"/>
    <cellStyle name="Accent3 2" xfId="42" xr:uid="{00000000-0005-0000-0000-000029000000}"/>
    <cellStyle name="Accent4 2" xfId="43" xr:uid="{00000000-0005-0000-0000-00002A000000}"/>
    <cellStyle name="Accent4 3" xfId="44" xr:uid="{00000000-0005-0000-0000-00002B000000}"/>
    <cellStyle name="Accent5 2" xfId="45" xr:uid="{00000000-0005-0000-0000-00002C000000}"/>
    <cellStyle name="Accent6" xfId="46" builtinId="49" customBuiltin="1"/>
    <cellStyle name="Accent6 2" xfId="47" xr:uid="{00000000-0005-0000-0000-00002E000000}"/>
    <cellStyle name="Bad" xfId="48" builtinId="27" customBuiltin="1"/>
    <cellStyle name="Bad 2" xfId="49" xr:uid="{00000000-0005-0000-0000-000030000000}"/>
    <cellStyle name="Calculation" xfId="50" builtinId="22" customBuiltin="1"/>
    <cellStyle name="Calculation 2" xfId="51" xr:uid="{00000000-0005-0000-0000-000032000000}"/>
    <cellStyle name="Check Cell 2" xfId="52" xr:uid="{00000000-0005-0000-0000-000033000000}"/>
    <cellStyle name="Comma" xfId="53" builtinId="3"/>
    <cellStyle name="Comma 10" xfId="54" xr:uid="{00000000-0005-0000-0000-000035000000}"/>
    <cellStyle name="Comma 10 2" xfId="55" xr:uid="{00000000-0005-0000-0000-000036000000}"/>
    <cellStyle name="Comma 12" xfId="56" xr:uid="{00000000-0005-0000-0000-000037000000}"/>
    <cellStyle name="Comma 12 2" xfId="225" xr:uid="{4F8A287A-57FA-4ADD-ABEE-92705203A78E}"/>
    <cellStyle name="Comma 12 3" xfId="203" xr:uid="{A3AE139D-A6D2-42AB-835F-07C8D5D089D7}"/>
    <cellStyle name="Comma 2" xfId="57" xr:uid="{00000000-0005-0000-0000-000038000000}"/>
    <cellStyle name="Comma 2 2" xfId="58" xr:uid="{00000000-0005-0000-0000-000039000000}"/>
    <cellStyle name="Comma 2 2 2" xfId="59" xr:uid="{00000000-0005-0000-0000-00003A000000}"/>
    <cellStyle name="Comma 2 2 2 2" xfId="60" xr:uid="{00000000-0005-0000-0000-00003B000000}"/>
    <cellStyle name="Comma 2 2 3" xfId="201" xr:uid="{6F347125-DC89-4DC2-8385-A608D25FB17C}"/>
    <cellStyle name="Comma 2 3" xfId="61" xr:uid="{00000000-0005-0000-0000-00003C000000}"/>
    <cellStyle name="Comma 2 3 2" xfId="62" xr:uid="{00000000-0005-0000-0000-00003D000000}"/>
    <cellStyle name="Comma 2 3 2 2" xfId="63" xr:uid="{00000000-0005-0000-0000-00003E000000}"/>
    <cellStyle name="Comma 2 3 2 3" xfId="227" xr:uid="{19E54448-DFB9-4344-9A17-C52AC84663B5}"/>
    <cellStyle name="Comma 2 3 3" xfId="205" xr:uid="{8F69CE94-910C-4027-AD8D-4A0890269DF3}"/>
    <cellStyle name="Comma 2 4" xfId="64" xr:uid="{00000000-0005-0000-0000-00003F000000}"/>
    <cellStyle name="Comma 2 4 2" xfId="65" xr:uid="{00000000-0005-0000-0000-000040000000}"/>
    <cellStyle name="Comma 2 4 3" xfId="226" xr:uid="{0A42F089-D2E4-47C9-BDFA-20F06A2F35E5}"/>
    <cellStyle name="Comma 2 5" xfId="66" xr:uid="{00000000-0005-0000-0000-000041000000}"/>
    <cellStyle name="Comma 2 6" xfId="204" xr:uid="{0E5EFB0C-9070-4C49-9BBB-88099DBE5404}"/>
    <cellStyle name="Comma 3" xfId="67" xr:uid="{00000000-0005-0000-0000-000042000000}"/>
    <cellStyle name="Comma 3 2" xfId="207" xr:uid="{B414B6ED-34ED-4D35-95EE-7534A872D850}"/>
    <cellStyle name="Comma 3 3" xfId="228" xr:uid="{8A940B35-05E2-44CE-8A64-5C77B14FF5E3}"/>
    <cellStyle name="Comma 3 4" xfId="206" xr:uid="{F0AAD030-C184-44A7-8CC4-1B0840D6B8F0}"/>
    <cellStyle name="Comma 4" xfId="68" xr:uid="{00000000-0005-0000-0000-000043000000}"/>
    <cellStyle name="Comma 5" xfId="69" xr:uid="{00000000-0005-0000-0000-000044000000}"/>
    <cellStyle name="Comma 6" xfId="70" xr:uid="{00000000-0005-0000-0000-000045000000}"/>
    <cellStyle name="Comma 7 2" xfId="71" xr:uid="{00000000-0005-0000-0000-000046000000}"/>
    <cellStyle name="Comma 8 2" xfId="72" xr:uid="{00000000-0005-0000-0000-000047000000}"/>
    <cellStyle name="comma zerodec" xfId="73" xr:uid="{00000000-0005-0000-0000-000048000000}"/>
    <cellStyle name="comma zerodec 2" xfId="74" xr:uid="{00000000-0005-0000-0000-000049000000}"/>
    <cellStyle name="Currency 2" xfId="208" xr:uid="{A8FCA040-3B34-4587-9083-13D0823BEE34}"/>
    <cellStyle name="Currency1" xfId="75" xr:uid="{00000000-0005-0000-0000-00004A000000}"/>
    <cellStyle name="Currency1 2" xfId="76" xr:uid="{00000000-0005-0000-0000-00004B000000}"/>
    <cellStyle name="Dollar (zero dec)" xfId="77" xr:uid="{00000000-0005-0000-0000-00004C000000}"/>
    <cellStyle name="Explanatory Text" xfId="78" builtinId="53" customBuiltin="1"/>
    <cellStyle name="Explanatory Text 2" xfId="79" xr:uid="{00000000-0005-0000-0000-00004E000000}"/>
    <cellStyle name="Good" xfId="80" builtinId="26" customBuiltin="1"/>
    <cellStyle name="Good 2" xfId="81" xr:uid="{00000000-0005-0000-0000-000050000000}"/>
    <cellStyle name="Grey" xfId="82" xr:uid="{00000000-0005-0000-0000-000051000000}"/>
    <cellStyle name="Heading 1 2" xfId="83" xr:uid="{00000000-0005-0000-0000-000052000000}"/>
    <cellStyle name="Heading 1 3" xfId="84" xr:uid="{00000000-0005-0000-0000-000053000000}"/>
    <cellStyle name="Heading 2 2" xfId="85" xr:uid="{00000000-0005-0000-0000-000054000000}"/>
    <cellStyle name="Heading 2 3" xfId="86" xr:uid="{00000000-0005-0000-0000-000055000000}"/>
    <cellStyle name="Heading 3 2" xfId="87" xr:uid="{00000000-0005-0000-0000-000056000000}"/>
    <cellStyle name="Heading 3 3" xfId="88" xr:uid="{00000000-0005-0000-0000-000057000000}"/>
    <cellStyle name="Heading 4 2" xfId="89" xr:uid="{00000000-0005-0000-0000-000058000000}"/>
    <cellStyle name="Heading 4 3" xfId="90" xr:uid="{00000000-0005-0000-0000-000059000000}"/>
    <cellStyle name="Index Number" xfId="209" xr:uid="{E506A1AC-4E3A-421C-AD7D-046FC53D12A7}"/>
    <cellStyle name="Input [yellow]" xfId="91" xr:uid="{00000000-0005-0000-0000-00005A000000}"/>
    <cellStyle name="Input 2" xfId="92" xr:uid="{00000000-0005-0000-0000-00005B000000}"/>
    <cellStyle name="Input 3" xfId="93" xr:uid="{00000000-0005-0000-0000-00005C000000}"/>
    <cellStyle name="Linked Cell" xfId="94" builtinId="24" customBuiltin="1"/>
    <cellStyle name="Linked Cell 2" xfId="95" xr:uid="{00000000-0005-0000-0000-00005E000000}"/>
    <cellStyle name="Neutral 2" xfId="96" xr:uid="{00000000-0005-0000-0000-00005F000000}"/>
    <cellStyle name="Neutral 3" xfId="97" xr:uid="{00000000-0005-0000-0000-000060000000}"/>
    <cellStyle name="no dec" xfId="98" xr:uid="{00000000-0005-0000-0000-000061000000}"/>
    <cellStyle name="Normal" xfId="0" builtinId="0"/>
    <cellStyle name="Normal - Style1" xfId="99" xr:uid="{00000000-0005-0000-0000-000063000000}"/>
    <cellStyle name="Normal - Style1 2" xfId="100" xr:uid="{00000000-0005-0000-0000-000064000000}"/>
    <cellStyle name="Normal 10" xfId="101" xr:uid="{00000000-0005-0000-0000-000065000000}"/>
    <cellStyle name="Normal 10 2" xfId="102" xr:uid="{00000000-0005-0000-0000-000066000000}"/>
    <cellStyle name="Normal 10 3" xfId="210" xr:uid="{1909D8A3-C358-4158-8431-933948FAB45E}"/>
    <cellStyle name="Normal 11" xfId="103" xr:uid="{00000000-0005-0000-0000-000067000000}"/>
    <cellStyle name="Normal 11 2" xfId="104" xr:uid="{00000000-0005-0000-0000-000068000000}"/>
    <cellStyle name="Normal 12" xfId="105" xr:uid="{00000000-0005-0000-0000-000069000000}"/>
    <cellStyle name="Normal 12 2" xfId="106" xr:uid="{00000000-0005-0000-0000-00006A000000}"/>
    <cellStyle name="Normal 13" xfId="107" xr:uid="{00000000-0005-0000-0000-00006B000000}"/>
    <cellStyle name="Normal 13 2" xfId="108" xr:uid="{00000000-0005-0000-0000-00006C000000}"/>
    <cellStyle name="Normal 13 3" xfId="211" xr:uid="{2B050634-D4D4-411C-8422-521868C0A60C}"/>
    <cellStyle name="Normal 14" xfId="109" xr:uid="{00000000-0005-0000-0000-00006D000000}"/>
    <cellStyle name="Normal 14 2" xfId="110" xr:uid="{00000000-0005-0000-0000-00006E000000}"/>
    <cellStyle name="Normal 15" xfId="111" xr:uid="{00000000-0005-0000-0000-00006F000000}"/>
    <cellStyle name="Normal 15 2" xfId="112" xr:uid="{00000000-0005-0000-0000-000070000000}"/>
    <cellStyle name="Normal 16" xfId="113" xr:uid="{00000000-0005-0000-0000-000071000000}"/>
    <cellStyle name="Normal 16 2" xfId="114" xr:uid="{00000000-0005-0000-0000-000072000000}"/>
    <cellStyle name="Normal 17" xfId="115" xr:uid="{00000000-0005-0000-0000-000073000000}"/>
    <cellStyle name="Normal 17 2" xfId="116" xr:uid="{00000000-0005-0000-0000-000074000000}"/>
    <cellStyle name="Normal 18" xfId="117" xr:uid="{00000000-0005-0000-0000-000075000000}"/>
    <cellStyle name="Normal 18 2" xfId="118" xr:uid="{00000000-0005-0000-0000-000076000000}"/>
    <cellStyle name="Normal 19" xfId="119" xr:uid="{00000000-0005-0000-0000-000077000000}"/>
    <cellStyle name="Normal 19 2" xfId="120" xr:uid="{00000000-0005-0000-0000-000078000000}"/>
    <cellStyle name="Normal 2" xfId="121" xr:uid="{00000000-0005-0000-0000-000079000000}"/>
    <cellStyle name="Normal 2 2" xfId="122" xr:uid="{00000000-0005-0000-0000-00007A000000}"/>
    <cellStyle name="Normal 2 2 2" xfId="200" xr:uid="{68D4ACC1-D698-4625-9D2E-86534CA4B846}"/>
    <cellStyle name="Normal 2 3" xfId="123" xr:uid="{00000000-0005-0000-0000-00007B000000}"/>
    <cellStyle name="Normal 2 3 2" xfId="213" xr:uid="{47FEC5F9-187D-4BF9-AB34-A0838523EB30}"/>
    <cellStyle name="Normal 2 3 3" xfId="212" xr:uid="{0D0DB1DB-8977-4CB6-B992-E76EA094F8E4}"/>
    <cellStyle name="Normal 2 4" xfId="214" xr:uid="{DAC2ADE7-D1AA-4CB7-9984-E3C419AD2E65}"/>
    <cellStyle name="Normal 2 5" xfId="199" xr:uid="{0D66BC8A-BBC6-4E14-AE9D-91668AFCEC9A}"/>
    <cellStyle name="Normal 20" xfId="124" xr:uid="{00000000-0005-0000-0000-00007C000000}"/>
    <cellStyle name="Normal 20 2" xfId="125" xr:uid="{00000000-0005-0000-0000-00007D000000}"/>
    <cellStyle name="Normal 21" xfId="126" xr:uid="{00000000-0005-0000-0000-00007E000000}"/>
    <cellStyle name="Normal 21 2" xfId="127" xr:uid="{00000000-0005-0000-0000-00007F000000}"/>
    <cellStyle name="Normal 22" xfId="128" xr:uid="{00000000-0005-0000-0000-000080000000}"/>
    <cellStyle name="Normal 22 2" xfId="129" xr:uid="{00000000-0005-0000-0000-000081000000}"/>
    <cellStyle name="Normal 23" xfId="130" xr:uid="{00000000-0005-0000-0000-000082000000}"/>
    <cellStyle name="Normal 23 2" xfId="131" xr:uid="{00000000-0005-0000-0000-000083000000}"/>
    <cellStyle name="Normal 24" xfId="132" xr:uid="{00000000-0005-0000-0000-000084000000}"/>
    <cellStyle name="Normal 24 2" xfId="133" xr:uid="{00000000-0005-0000-0000-000085000000}"/>
    <cellStyle name="Normal 25" xfId="134" xr:uid="{00000000-0005-0000-0000-000086000000}"/>
    <cellStyle name="Normal 25 2" xfId="135" xr:uid="{00000000-0005-0000-0000-000087000000}"/>
    <cellStyle name="Normal 26" xfId="136" xr:uid="{00000000-0005-0000-0000-000088000000}"/>
    <cellStyle name="Normal 26 2" xfId="137" xr:uid="{00000000-0005-0000-0000-000089000000}"/>
    <cellStyle name="Normal 27" xfId="138" xr:uid="{00000000-0005-0000-0000-00008A000000}"/>
    <cellStyle name="Normal 27 2" xfId="139" xr:uid="{00000000-0005-0000-0000-00008B000000}"/>
    <cellStyle name="Normal 28" xfId="140" xr:uid="{00000000-0005-0000-0000-00008C000000}"/>
    <cellStyle name="Normal 28 2" xfId="141" xr:uid="{00000000-0005-0000-0000-00008D000000}"/>
    <cellStyle name="Normal 29" xfId="142" xr:uid="{00000000-0005-0000-0000-00008E000000}"/>
    <cellStyle name="Normal 29 2" xfId="143" xr:uid="{00000000-0005-0000-0000-00008F000000}"/>
    <cellStyle name="Normal 3" xfId="144" xr:uid="{00000000-0005-0000-0000-000090000000}"/>
    <cellStyle name="Normal 3 2" xfId="216" xr:uid="{0F617BDF-1A87-40FD-BB53-4CDA97848FA3}"/>
    <cellStyle name="Normal 3 3" xfId="217" xr:uid="{7AF11B2D-6559-47A7-B381-678BC814441E}"/>
    <cellStyle name="Normal 3 4" xfId="215" xr:uid="{0F28AECF-5D8D-4133-95E4-32CC2A0A6B11}"/>
    <cellStyle name="Normal 30" xfId="145" xr:uid="{00000000-0005-0000-0000-000091000000}"/>
    <cellStyle name="Normal 30 2" xfId="146" xr:uid="{00000000-0005-0000-0000-000092000000}"/>
    <cellStyle name="Normal 31" xfId="147" xr:uid="{00000000-0005-0000-0000-000093000000}"/>
    <cellStyle name="Normal 31 2" xfId="148" xr:uid="{00000000-0005-0000-0000-000094000000}"/>
    <cellStyle name="Normal 32" xfId="149" xr:uid="{00000000-0005-0000-0000-000095000000}"/>
    <cellStyle name="Normal 32 2" xfId="150" xr:uid="{00000000-0005-0000-0000-000096000000}"/>
    <cellStyle name="Normal 33" xfId="151" xr:uid="{00000000-0005-0000-0000-000097000000}"/>
    <cellStyle name="Normal 33 2" xfId="152" xr:uid="{00000000-0005-0000-0000-000098000000}"/>
    <cellStyle name="Normal 34" xfId="153" xr:uid="{00000000-0005-0000-0000-000099000000}"/>
    <cellStyle name="Normal 34 2" xfId="154" xr:uid="{00000000-0005-0000-0000-00009A000000}"/>
    <cellStyle name="Normal 35" xfId="155" xr:uid="{00000000-0005-0000-0000-00009B000000}"/>
    <cellStyle name="Normal 35 2" xfId="156" xr:uid="{00000000-0005-0000-0000-00009C000000}"/>
    <cellStyle name="Normal 36" xfId="157" xr:uid="{00000000-0005-0000-0000-00009D000000}"/>
    <cellStyle name="Normal 37" xfId="198" xr:uid="{042FB185-0BFE-43D8-9A0F-00D5BC5218DF}"/>
    <cellStyle name="Normal 37 2" xfId="158" xr:uid="{00000000-0005-0000-0000-00009E000000}"/>
    <cellStyle name="Normal 38" xfId="220" xr:uid="{464CD26C-2C8E-4464-824F-4CC5398A1DFD}"/>
    <cellStyle name="Normal 4" xfId="159" xr:uid="{00000000-0005-0000-0000-00009F000000}"/>
    <cellStyle name="Normal 4 2" xfId="218" xr:uid="{FD387502-B244-4DA6-B4F9-ECB1F634DA92}"/>
    <cellStyle name="Normal 4 3" xfId="202" xr:uid="{369F683E-05F1-40EB-AEAA-CD2129778179}"/>
    <cellStyle name="Normal 46" xfId="160" xr:uid="{00000000-0005-0000-0000-0000A0000000}"/>
    <cellStyle name="Normal 47" xfId="161" xr:uid="{00000000-0005-0000-0000-0000A1000000}"/>
    <cellStyle name="Normal 48" xfId="162" xr:uid="{00000000-0005-0000-0000-0000A2000000}"/>
    <cellStyle name="Normal 49" xfId="163" xr:uid="{00000000-0005-0000-0000-0000A3000000}"/>
    <cellStyle name="Normal 5" xfId="164" xr:uid="{00000000-0005-0000-0000-0000A4000000}"/>
    <cellStyle name="Normal 5 2" xfId="165" xr:uid="{00000000-0005-0000-0000-0000A5000000}"/>
    <cellStyle name="Normal 5 3" xfId="219" xr:uid="{D8B29788-1D0D-4366-A3D4-BD0AE42222CF}"/>
    <cellStyle name="Normal 6" xfId="166" xr:uid="{00000000-0005-0000-0000-0000A6000000}"/>
    <cellStyle name="Normal 6 2" xfId="167" xr:uid="{00000000-0005-0000-0000-0000A7000000}"/>
    <cellStyle name="Normal 7" xfId="168" xr:uid="{00000000-0005-0000-0000-0000A8000000}"/>
    <cellStyle name="Normal 7 2" xfId="169" xr:uid="{00000000-0005-0000-0000-0000A9000000}"/>
    <cellStyle name="Normal 8" xfId="170" xr:uid="{00000000-0005-0000-0000-0000AA000000}"/>
    <cellStyle name="Normal 8 2" xfId="171" xr:uid="{00000000-0005-0000-0000-0000AB000000}"/>
    <cellStyle name="Normal 9" xfId="172" xr:uid="{00000000-0005-0000-0000-0000AC000000}"/>
    <cellStyle name="Normal 9 2" xfId="173" xr:uid="{00000000-0005-0000-0000-0000AD000000}"/>
    <cellStyle name="Normal_Ace Insurance thai" xfId="174" xr:uid="{00000000-0005-0000-0000-0000AE000000}"/>
    <cellStyle name="Normal_S593-Bs&amp;plT-Q3'08" xfId="175" xr:uid="{00000000-0005-0000-0000-0000AF000000}"/>
    <cellStyle name="Note 2" xfId="176" xr:uid="{00000000-0005-0000-0000-0000B0000000}"/>
    <cellStyle name="Note 3" xfId="177" xr:uid="{00000000-0005-0000-0000-0000B1000000}"/>
    <cellStyle name="Output 2" xfId="178" xr:uid="{00000000-0005-0000-0000-0000B2000000}"/>
    <cellStyle name="Output 3" xfId="179" xr:uid="{00000000-0005-0000-0000-0000B3000000}"/>
    <cellStyle name="Percent [2]" xfId="180" xr:uid="{00000000-0005-0000-0000-0000B4000000}"/>
    <cellStyle name="Percent 2" xfId="181" xr:uid="{00000000-0005-0000-0000-0000B5000000}"/>
    <cellStyle name="Percent 2 2" xfId="182" xr:uid="{00000000-0005-0000-0000-0000B6000000}"/>
    <cellStyle name="Percent 2 2 2" xfId="183" xr:uid="{00000000-0005-0000-0000-0000B7000000}"/>
    <cellStyle name="Percent 2 2 2 2" xfId="184" xr:uid="{00000000-0005-0000-0000-0000B8000000}"/>
    <cellStyle name="Percent 2 3" xfId="185" xr:uid="{00000000-0005-0000-0000-0000B9000000}"/>
    <cellStyle name="Percent 2 4" xfId="186" xr:uid="{00000000-0005-0000-0000-0000BA000000}"/>
    <cellStyle name="Percent 2 4 2" xfId="187" xr:uid="{00000000-0005-0000-0000-0000BB000000}"/>
    <cellStyle name="Percent 2 5" xfId="221" xr:uid="{23EFC2D2-0805-4B4B-ACBE-A6636FFD8B90}"/>
    <cellStyle name="Percent 3" xfId="188" xr:uid="{00000000-0005-0000-0000-0000BC000000}"/>
    <cellStyle name="Percent 3 2" xfId="222" xr:uid="{AF8C8163-9758-46C7-99A6-A2E62BBA6A55}"/>
    <cellStyle name="pwstyle" xfId="189" xr:uid="{00000000-0005-0000-0000-0000BD000000}"/>
    <cellStyle name="Quantity" xfId="190" xr:uid="{00000000-0005-0000-0000-0000BE000000}"/>
    <cellStyle name="Title 2" xfId="191" xr:uid="{00000000-0005-0000-0000-0000BF000000}"/>
    <cellStyle name="Title 3" xfId="192" xr:uid="{00000000-0005-0000-0000-0000C0000000}"/>
    <cellStyle name="Total" xfId="193" builtinId="25" customBuiltin="1"/>
    <cellStyle name="Total 2" xfId="194" xr:uid="{00000000-0005-0000-0000-0000C2000000}"/>
    <cellStyle name="Warning Text" xfId="195" builtinId="11" customBuiltin="1"/>
    <cellStyle name="Warning Text 2" xfId="196" xr:uid="{00000000-0005-0000-0000-0000C4000000}"/>
    <cellStyle name="เครื่องหมายจุลภาค 4" xfId="223" xr:uid="{FE0B564A-41ED-451F-8614-3895DC1371E2}"/>
    <cellStyle name="เครื่องหมายจุลภาค 4 2" xfId="229" xr:uid="{9B88F488-6D62-402F-8173-47EAA12D5673}"/>
    <cellStyle name="เครื่องหมายจุลภาค 5" xfId="224" xr:uid="{1A38AB6E-B932-4493-A82E-C37020505FE0}"/>
    <cellStyle name="เครื่องหมายจุลภาค 5 2" xfId="230" xr:uid="{D70744D8-E51B-49AD-86BA-0FE3684B8969}"/>
    <cellStyle name="ปกติ_NOTEQ300" xfId="197" xr:uid="{00000000-0005-0000-0000-0000C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AE9D7"/>
      <rgbColor rgb="00AEE5FB"/>
      <rgbColor rgb="00EEF0FD"/>
      <rgbColor rgb="00FEFEB8"/>
      <rgbColor rgb="00CDE8FB"/>
      <rgbColor rgb="00CEF8AE"/>
      <rgbColor rgb="00FDBCBC"/>
      <rgbColor rgb="00FCDEC0"/>
      <rgbColor rgb="00EAE9D7"/>
      <rgbColor rgb="005DCBFD"/>
      <rgbColor rgb="00D7ECF4"/>
      <rgbColor rgb="00F9ED5B"/>
      <rgbColor rgb="009ACCEE"/>
      <rgbColor rgb="0079C666"/>
      <rgbColor rgb="00FA6A6A"/>
      <rgbColor rgb="00FBC36E"/>
      <rgbColor rgb="00BFBFB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9"/>
  <sheetViews>
    <sheetView tabSelected="1" view="pageBreakPreview" zoomScale="70" zoomScaleNormal="85" zoomScaleSheetLayoutView="70" workbookViewId="0">
      <selection activeCell="P79" sqref="P79"/>
    </sheetView>
  </sheetViews>
  <sheetFormatPr defaultColWidth="9.36328125" defaultRowHeight="24" customHeight="1"/>
  <cols>
    <col min="1" max="1" width="53.08984375" style="4" customWidth="1"/>
    <col min="2" max="2" width="6.453125" style="4" customWidth="1"/>
    <col min="3" max="3" width="0.6328125" style="4" customWidth="1"/>
    <col min="4" max="4" width="17.36328125" style="4" customWidth="1"/>
    <col min="5" max="5" width="0.6328125" style="4" customWidth="1"/>
    <col min="6" max="6" width="17.36328125" style="4" customWidth="1"/>
    <col min="7" max="7" width="0.6328125" style="4" customWidth="1"/>
    <col min="8" max="8" width="17.36328125" style="15" customWidth="1"/>
    <col min="9" max="9" width="0.6328125" style="15" customWidth="1"/>
    <col min="10" max="10" width="17.36328125" style="15" customWidth="1"/>
    <col min="11" max="16384" width="9.36328125" style="4"/>
  </cols>
  <sheetData>
    <row r="1" spans="1:10" ht="24" customHeight="1">
      <c r="A1" s="1" t="s">
        <v>101</v>
      </c>
      <c r="B1" s="2"/>
      <c r="C1" s="2"/>
      <c r="D1" s="2"/>
      <c r="E1" s="2"/>
      <c r="F1" s="2"/>
      <c r="G1" s="2"/>
      <c r="H1" s="3"/>
      <c r="I1" s="3"/>
      <c r="J1" s="3"/>
    </row>
    <row r="2" spans="1:10" ht="24" customHeight="1">
      <c r="A2" s="1" t="s">
        <v>138</v>
      </c>
      <c r="B2" s="2"/>
      <c r="C2" s="2"/>
      <c r="D2" s="2"/>
      <c r="E2" s="2"/>
      <c r="F2" s="2"/>
      <c r="G2" s="2"/>
      <c r="H2" s="3"/>
      <c r="I2" s="3"/>
      <c r="J2" s="3"/>
    </row>
    <row r="3" spans="1:10" ht="24" customHeight="1">
      <c r="A3" s="1" t="s">
        <v>214</v>
      </c>
      <c r="B3" s="2"/>
      <c r="C3" s="2"/>
      <c r="D3" s="2"/>
      <c r="E3" s="2"/>
      <c r="F3" s="2"/>
      <c r="G3" s="2"/>
      <c r="H3" s="3"/>
      <c r="I3" s="3"/>
      <c r="J3" s="3"/>
    </row>
    <row r="4" spans="1:10" ht="24" customHeight="1">
      <c r="A4" s="93" t="s">
        <v>28</v>
      </c>
      <c r="B4" s="93"/>
      <c r="C4" s="93"/>
      <c r="D4" s="93"/>
      <c r="E4" s="93"/>
      <c r="F4" s="93"/>
      <c r="G4" s="93"/>
      <c r="H4" s="93"/>
      <c r="I4" s="93"/>
      <c r="J4" s="93"/>
    </row>
    <row r="5" spans="1:10" ht="24" customHeight="1">
      <c r="A5" s="6"/>
      <c r="B5" s="7"/>
      <c r="C5" s="6"/>
      <c r="D5" s="94" t="s">
        <v>14</v>
      </c>
      <c r="E5" s="94"/>
      <c r="F5" s="94"/>
      <c r="H5" s="94" t="s">
        <v>15</v>
      </c>
      <c r="I5" s="94"/>
      <c r="J5" s="94"/>
    </row>
    <row r="6" spans="1:10" ht="24" customHeight="1">
      <c r="B6" s="8" t="s">
        <v>89</v>
      </c>
      <c r="C6" s="9"/>
      <c r="D6" s="10" t="s">
        <v>215</v>
      </c>
      <c r="E6" s="11"/>
      <c r="F6" s="10" t="s">
        <v>171</v>
      </c>
      <c r="G6" s="12"/>
      <c r="H6" s="10" t="s">
        <v>215</v>
      </c>
      <c r="I6" s="11"/>
      <c r="J6" s="10" t="s">
        <v>171</v>
      </c>
    </row>
    <row r="7" spans="1:10" ht="24" customHeight="1">
      <c r="B7" s="12"/>
      <c r="C7" s="9"/>
      <c r="D7" s="13" t="s">
        <v>11</v>
      </c>
      <c r="E7" s="11"/>
      <c r="F7" s="13" t="s">
        <v>13</v>
      </c>
      <c r="G7" s="12"/>
      <c r="H7" s="13" t="s">
        <v>11</v>
      </c>
      <c r="I7" s="11"/>
      <c r="J7" s="13" t="s">
        <v>13</v>
      </c>
    </row>
    <row r="8" spans="1:10" ht="24" customHeight="1">
      <c r="B8" s="12"/>
      <c r="C8" s="9"/>
      <c r="D8" s="13" t="s">
        <v>12</v>
      </c>
      <c r="E8" s="11"/>
      <c r="F8" s="13"/>
      <c r="G8" s="12"/>
      <c r="H8" s="13" t="s">
        <v>12</v>
      </c>
      <c r="I8" s="11"/>
      <c r="J8" s="13"/>
    </row>
    <row r="9" spans="1:10" ht="24" customHeight="1">
      <c r="A9" s="1" t="s">
        <v>4</v>
      </c>
      <c r="B9" s="14"/>
    </row>
    <row r="10" spans="1:10" ht="24" customHeight="1">
      <c r="A10" s="1" t="s">
        <v>5</v>
      </c>
      <c r="B10" s="14"/>
    </row>
    <row r="11" spans="1:10" ht="24" customHeight="1">
      <c r="A11" s="7" t="s">
        <v>0</v>
      </c>
      <c r="B11" s="14"/>
      <c r="C11" s="14"/>
      <c r="D11" s="16">
        <v>1256895298</v>
      </c>
      <c r="E11" s="16"/>
      <c r="F11" s="16">
        <v>763159080</v>
      </c>
      <c r="G11" s="16"/>
      <c r="H11" s="16">
        <v>940446892</v>
      </c>
      <c r="I11" s="16"/>
      <c r="J11" s="16">
        <v>436053472</v>
      </c>
    </row>
    <row r="12" spans="1:10" ht="24" customHeight="1">
      <c r="A12" s="7" t="s">
        <v>1</v>
      </c>
      <c r="B12" s="14"/>
      <c r="C12" s="14"/>
      <c r="D12" s="16">
        <v>8007704</v>
      </c>
      <c r="E12" s="16"/>
      <c r="F12" s="16">
        <v>2565739</v>
      </c>
      <c r="G12" s="16"/>
      <c r="H12" s="16">
        <v>0</v>
      </c>
      <c r="I12" s="16"/>
      <c r="J12" s="16">
        <v>0</v>
      </c>
    </row>
    <row r="13" spans="1:10" ht="24" customHeight="1">
      <c r="A13" s="7" t="s">
        <v>114</v>
      </c>
      <c r="B13" s="14">
        <v>3</v>
      </c>
      <c r="C13" s="14"/>
      <c r="D13" s="16">
        <v>3036659030</v>
      </c>
      <c r="E13" s="16"/>
      <c r="F13" s="16">
        <v>117424090</v>
      </c>
      <c r="G13" s="16"/>
      <c r="H13" s="16">
        <v>3036659030</v>
      </c>
      <c r="I13" s="16"/>
      <c r="J13" s="16">
        <v>39584090</v>
      </c>
    </row>
    <row r="14" spans="1:10" ht="24" customHeight="1">
      <c r="A14" s="7" t="s">
        <v>102</v>
      </c>
      <c r="B14" s="14">
        <v>13</v>
      </c>
      <c r="C14" s="14"/>
      <c r="D14" s="16">
        <v>68850000</v>
      </c>
      <c r="E14" s="16"/>
      <c r="F14" s="16">
        <v>68850000</v>
      </c>
      <c r="G14" s="16"/>
      <c r="H14" s="16">
        <v>1095850000</v>
      </c>
      <c r="I14" s="16"/>
      <c r="J14" s="16">
        <v>368850000</v>
      </c>
    </row>
    <row r="15" spans="1:10" ht="24" customHeight="1">
      <c r="A15" s="7" t="s">
        <v>129</v>
      </c>
      <c r="B15" s="14">
        <v>4</v>
      </c>
      <c r="C15" s="14"/>
      <c r="D15" s="16">
        <v>1191530616</v>
      </c>
      <c r="E15" s="16"/>
      <c r="F15" s="16">
        <v>6170239463</v>
      </c>
      <c r="G15" s="16"/>
      <c r="H15" s="16">
        <v>1153627813</v>
      </c>
      <c r="I15" s="16"/>
      <c r="J15" s="16">
        <v>6170239463</v>
      </c>
    </row>
    <row r="16" spans="1:10" ht="24" customHeight="1">
      <c r="A16" s="7" t="s">
        <v>2</v>
      </c>
      <c r="B16" s="14"/>
      <c r="C16" s="17"/>
      <c r="D16" s="16">
        <v>95488014</v>
      </c>
      <c r="E16" s="16"/>
      <c r="F16" s="16">
        <v>1588014</v>
      </c>
      <c r="G16" s="16"/>
      <c r="H16" s="16">
        <v>688014</v>
      </c>
      <c r="I16" s="16"/>
      <c r="J16" s="16">
        <v>688014</v>
      </c>
    </row>
    <row r="17" spans="1:10" ht="24" customHeight="1">
      <c r="A17" s="7" t="s">
        <v>136</v>
      </c>
      <c r="B17" s="14"/>
      <c r="C17" s="17"/>
      <c r="D17" s="16">
        <v>20949927</v>
      </c>
      <c r="E17" s="16"/>
      <c r="F17" s="16">
        <v>9368261</v>
      </c>
      <c r="G17" s="16"/>
      <c r="H17" s="16">
        <v>0</v>
      </c>
      <c r="I17" s="16"/>
      <c r="J17" s="16">
        <v>0</v>
      </c>
    </row>
    <row r="18" spans="1:10" ht="24" customHeight="1">
      <c r="A18" s="7" t="s">
        <v>3</v>
      </c>
      <c r="B18" s="14"/>
      <c r="C18" s="17"/>
      <c r="D18" s="16">
        <v>154412369</v>
      </c>
      <c r="E18" s="16"/>
      <c r="F18" s="16">
        <v>66157246</v>
      </c>
      <c r="G18" s="16"/>
      <c r="H18" s="16">
        <v>80289809</v>
      </c>
      <c r="I18" s="16"/>
      <c r="J18" s="16">
        <v>19908158</v>
      </c>
    </row>
    <row r="19" spans="1:10" ht="24" customHeight="1">
      <c r="A19" s="1" t="s">
        <v>6</v>
      </c>
      <c r="B19" s="18"/>
      <c r="D19" s="19">
        <f>SUM(D11:D18)</f>
        <v>5832792958</v>
      </c>
      <c r="E19" s="16"/>
      <c r="F19" s="19">
        <f>SUM(F11:F18)</f>
        <v>7199351893</v>
      </c>
      <c r="G19" s="16"/>
      <c r="H19" s="19">
        <f>SUM(H11:H18)</f>
        <v>6307561558</v>
      </c>
      <c r="I19" s="16"/>
      <c r="J19" s="19">
        <f>SUM(J11:J18)</f>
        <v>7035323197</v>
      </c>
    </row>
    <row r="20" spans="1:10" ht="24" customHeight="1">
      <c r="A20" s="1" t="s">
        <v>7</v>
      </c>
      <c r="B20" s="14"/>
      <c r="D20" s="20"/>
      <c r="E20" s="21"/>
      <c r="F20" s="20"/>
      <c r="G20" s="20"/>
      <c r="H20" s="20"/>
      <c r="I20" s="21"/>
      <c r="J20" s="20"/>
    </row>
    <row r="21" spans="1:10" ht="24" customHeight="1">
      <c r="A21" s="7" t="s">
        <v>169</v>
      </c>
      <c r="B21" s="14">
        <v>14</v>
      </c>
      <c r="D21" s="20">
        <v>30385191</v>
      </c>
      <c r="E21" s="21"/>
      <c r="F21" s="20">
        <v>30238553</v>
      </c>
      <c r="G21" s="20"/>
      <c r="H21" s="20">
        <v>200000</v>
      </c>
      <c r="I21" s="21"/>
      <c r="J21" s="20">
        <v>200000</v>
      </c>
    </row>
    <row r="22" spans="1:10" ht="24" customHeight="1">
      <c r="A22" s="7" t="s">
        <v>104</v>
      </c>
      <c r="B22" s="14">
        <v>5</v>
      </c>
      <c r="D22" s="20">
        <v>0</v>
      </c>
      <c r="E22" s="21"/>
      <c r="F22" s="20">
        <v>0</v>
      </c>
      <c r="G22" s="20"/>
      <c r="H22" s="20">
        <v>0</v>
      </c>
      <c r="I22" s="21"/>
      <c r="J22" s="20">
        <v>0</v>
      </c>
    </row>
    <row r="23" spans="1:10" ht="24" customHeight="1">
      <c r="A23" s="7" t="s">
        <v>130</v>
      </c>
      <c r="B23" s="14"/>
      <c r="E23" s="21"/>
      <c r="G23" s="20"/>
      <c r="I23" s="21"/>
    </row>
    <row r="24" spans="1:10" ht="24" customHeight="1">
      <c r="A24" s="7" t="s">
        <v>131</v>
      </c>
      <c r="B24" s="14">
        <v>6</v>
      </c>
      <c r="D24" s="4">
        <v>1122080555</v>
      </c>
      <c r="E24" s="21"/>
      <c r="F24" s="20">
        <v>287129331</v>
      </c>
      <c r="G24" s="20"/>
      <c r="H24" s="20">
        <v>0</v>
      </c>
      <c r="I24" s="21"/>
      <c r="J24" s="20">
        <v>0</v>
      </c>
    </row>
    <row r="25" spans="1:10" ht="24" customHeight="1">
      <c r="A25" s="7" t="s">
        <v>139</v>
      </c>
      <c r="B25" s="14">
        <v>4</v>
      </c>
      <c r="D25" s="4">
        <v>2477053267</v>
      </c>
      <c r="E25" s="21"/>
      <c r="F25" s="20">
        <v>1319853765</v>
      </c>
      <c r="G25" s="20"/>
      <c r="H25" s="20">
        <v>2477053175</v>
      </c>
      <c r="I25" s="21"/>
      <c r="J25" s="20">
        <v>1319853673</v>
      </c>
    </row>
    <row r="26" spans="1:10" ht="24" customHeight="1">
      <c r="A26" s="7" t="s">
        <v>167</v>
      </c>
      <c r="B26" s="14">
        <v>8</v>
      </c>
      <c r="D26" s="20">
        <v>1667260003</v>
      </c>
      <c r="E26" s="21"/>
      <c r="F26" s="20">
        <v>1603937588</v>
      </c>
      <c r="G26" s="20"/>
      <c r="H26" s="20">
        <v>2212079872</v>
      </c>
      <c r="I26" s="21"/>
      <c r="J26" s="20">
        <v>2233666164</v>
      </c>
    </row>
    <row r="27" spans="1:10" ht="24" customHeight="1">
      <c r="A27" s="7" t="s">
        <v>168</v>
      </c>
      <c r="B27" s="14">
        <v>13</v>
      </c>
      <c r="D27" s="20">
        <v>0</v>
      </c>
      <c r="E27" s="21"/>
      <c r="F27" s="20">
        <v>0</v>
      </c>
      <c r="G27" s="20"/>
      <c r="H27" s="20">
        <v>0</v>
      </c>
      <c r="I27" s="21"/>
      <c r="J27" s="20">
        <v>235000000</v>
      </c>
    </row>
    <row r="28" spans="1:10" ht="24" customHeight="1">
      <c r="A28" s="7" t="s">
        <v>115</v>
      </c>
      <c r="B28" s="14"/>
      <c r="D28" s="20">
        <v>73240751</v>
      </c>
      <c r="E28" s="21"/>
      <c r="F28" s="20">
        <v>85638472</v>
      </c>
      <c r="G28" s="20"/>
      <c r="H28" s="20">
        <v>35845610</v>
      </c>
      <c r="I28" s="21"/>
      <c r="J28" s="20">
        <v>28886950</v>
      </c>
    </row>
    <row r="29" spans="1:10" ht="24" customHeight="1">
      <c r="A29" s="7" t="s">
        <v>116</v>
      </c>
      <c r="B29" s="14">
        <v>9</v>
      </c>
      <c r="D29" s="20">
        <v>287630273</v>
      </c>
      <c r="E29" s="21"/>
      <c r="F29" s="20">
        <v>268088736</v>
      </c>
      <c r="G29" s="20"/>
      <c r="H29" s="20">
        <v>3904628</v>
      </c>
      <c r="I29" s="21"/>
      <c r="J29" s="20">
        <v>2879381</v>
      </c>
    </row>
    <row r="30" spans="1:10" ht="24" customHeight="1">
      <c r="A30" s="7" t="s">
        <v>8</v>
      </c>
      <c r="B30" s="22"/>
      <c r="D30" s="20">
        <v>29734066</v>
      </c>
      <c r="E30" s="21"/>
      <c r="F30" s="20">
        <v>52858080</v>
      </c>
      <c r="G30" s="20"/>
      <c r="H30" s="20">
        <v>7015903</v>
      </c>
      <c r="I30" s="21"/>
      <c r="J30" s="20">
        <v>30139917</v>
      </c>
    </row>
    <row r="31" spans="1:10" ht="24" customHeight="1">
      <c r="A31" s="7" t="s">
        <v>117</v>
      </c>
      <c r="B31" s="14"/>
      <c r="D31" s="20">
        <v>15627667</v>
      </c>
      <c r="E31" s="21"/>
      <c r="F31" s="20">
        <v>15960674</v>
      </c>
      <c r="G31" s="20"/>
      <c r="H31" s="20">
        <v>29301080</v>
      </c>
      <c r="I31" s="21"/>
      <c r="J31" s="20">
        <v>50100099</v>
      </c>
    </row>
    <row r="32" spans="1:10" ht="24" customHeight="1">
      <c r="A32" s="1" t="s">
        <v>9</v>
      </c>
      <c r="B32" s="14"/>
      <c r="D32" s="23">
        <f>SUM(D21:D31)</f>
        <v>5703011773</v>
      </c>
      <c r="E32" s="21"/>
      <c r="F32" s="23">
        <f>SUM(F21:F31)</f>
        <v>3663705199</v>
      </c>
      <c r="G32" s="20"/>
      <c r="H32" s="23">
        <f>SUM(H21:H31)</f>
        <v>4765400268</v>
      </c>
      <c r="I32" s="21"/>
      <c r="J32" s="23">
        <f>SUM(J21:J31)</f>
        <v>3900726184</v>
      </c>
    </row>
    <row r="33" spans="1:10" ht="24" customHeight="1" thickBot="1">
      <c r="A33" s="1" t="s">
        <v>10</v>
      </c>
      <c r="B33" s="14"/>
      <c r="D33" s="24">
        <f>SUM(D19,D32)</f>
        <v>11535804731</v>
      </c>
      <c r="E33" s="21"/>
      <c r="F33" s="24">
        <f>SUM(F19,F32)</f>
        <v>10863057092</v>
      </c>
      <c r="G33" s="20"/>
      <c r="H33" s="24">
        <f>SUM(H19,H32)</f>
        <v>11072961826</v>
      </c>
      <c r="I33" s="21"/>
      <c r="J33" s="24">
        <f>SUM(J19,J32)</f>
        <v>10936049381</v>
      </c>
    </row>
    <row r="34" spans="1:10" ht="24" customHeight="1" thickTop="1">
      <c r="B34" s="14"/>
      <c r="D34" s="25"/>
      <c r="F34" s="25"/>
      <c r="G34" s="25"/>
      <c r="H34" s="25"/>
      <c r="J34" s="25"/>
    </row>
    <row r="35" spans="1:10" ht="24" customHeight="1">
      <c r="A35" s="4" t="s">
        <v>16</v>
      </c>
      <c r="B35" s="14"/>
    </row>
    <row r="36" spans="1:10" ht="24" customHeight="1">
      <c r="A36" s="1" t="s">
        <v>101</v>
      </c>
      <c r="B36" s="2"/>
      <c r="C36" s="2"/>
      <c r="D36" s="2"/>
      <c r="E36" s="2"/>
      <c r="F36" s="2"/>
      <c r="G36" s="2"/>
      <c r="H36" s="3"/>
      <c r="I36" s="3"/>
      <c r="J36" s="3"/>
    </row>
    <row r="37" spans="1:10" ht="24" customHeight="1">
      <c r="A37" s="2" t="s">
        <v>140</v>
      </c>
      <c r="B37" s="2"/>
      <c r="C37" s="2"/>
      <c r="D37" s="2"/>
      <c r="E37" s="2"/>
      <c r="F37" s="2"/>
      <c r="G37" s="2"/>
      <c r="H37" s="3"/>
      <c r="I37" s="3"/>
      <c r="J37" s="3"/>
    </row>
    <row r="38" spans="1:10" ht="24" customHeight="1">
      <c r="A38" s="1" t="s">
        <v>214</v>
      </c>
      <c r="B38" s="2"/>
      <c r="C38" s="2"/>
      <c r="D38" s="2"/>
      <c r="E38" s="2"/>
      <c r="F38" s="2"/>
      <c r="G38" s="2"/>
      <c r="H38" s="3"/>
      <c r="I38" s="3"/>
      <c r="J38" s="3"/>
    </row>
    <row r="39" spans="1:10" ht="24" customHeight="1">
      <c r="A39" s="93" t="s">
        <v>28</v>
      </c>
      <c r="B39" s="93"/>
      <c r="C39" s="93"/>
      <c r="D39" s="93"/>
      <c r="E39" s="93"/>
      <c r="F39" s="93"/>
      <c r="G39" s="93"/>
      <c r="H39" s="93"/>
      <c r="I39" s="93"/>
      <c r="J39" s="93"/>
    </row>
    <row r="40" spans="1:10" ht="24" customHeight="1">
      <c r="A40" s="6"/>
      <c r="B40" s="7"/>
      <c r="C40" s="6"/>
      <c r="D40" s="94" t="s">
        <v>14</v>
      </c>
      <c r="E40" s="94"/>
      <c r="F40" s="94"/>
      <c r="H40" s="94" t="s">
        <v>15</v>
      </c>
      <c r="I40" s="94"/>
      <c r="J40" s="94"/>
    </row>
    <row r="41" spans="1:10" ht="24" customHeight="1">
      <c r="B41" s="8" t="s">
        <v>89</v>
      </c>
      <c r="C41" s="9"/>
      <c r="D41" s="10" t="s">
        <v>215</v>
      </c>
      <c r="E41" s="11"/>
      <c r="F41" s="10" t="s">
        <v>171</v>
      </c>
      <c r="G41" s="12"/>
      <c r="H41" s="10" t="s">
        <v>215</v>
      </c>
      <c r="I41" s="11"/>
      <c r="J41" s="10" t="s">
        <v>171</v>
      </c>
    </row>
    <row r="42" spans="1:10" ht="24" customHeight="1">
      <c r="B42" s="12"/>
      <c r="C42" s="9"/>
      <c r="D42" s="13" t="s">
        <v>11</v>
      </c>
      <c r="E42" s="11"/>
      <c r="F42" s="13" t="s">
        <v>13</v>
      </c>
      <c r="G42" s="12"/>
      <c r="H42" s="13" t="s">
        <v>11</v>
      </c>
      <c r="I42" s="11"/>
      <c r="J42" s="13" t="s">
        <v>13</v>
      </c>
    </row>
    <row r="43" spans="1:10" ht="24" customHeight="1">
      <c r="B43" s="12"/>
      <c r="C43" s="9"/>
      <c r="D43" s="13" t="s">
        <v>12</v>
      </c>
      <c r="E43" s="11"/>
      <c r="F43" s="13"/>
      <c r="G43" s="12"/>
      <c r="H43" s="13" t="s">
        <v>12</v>
      </c>
      <c r="I43" s="11"/>
      <c r="J43" s="13"/>
    </row>
    <row r="44" spans="1:10" ht="24" customHeight="1">
      <c r="A44" s="1" t="s">
        <v>17</v>
      </c>
      <c r="B44" s="86"/>
      <c r="C44" s="86"/>
      <c r="D44" s="25"/>
      <c r="E44" s="25"/>
      <c r="F44" s="25"/>
      <c r="G44" s="25"/>
      <c r="H44" s="25"/>
      <c r="I44" s="25"/>
      <c r="J44" s="25"/>
    </row>
    <row r="45" spans="1:10" ht="24" customHeight="1">
      <c r="A45" s="1" t="s">
        <v>18</v>
      </c>
      <c r="B45" s="14"/>
      <c r="C45" s="86"/>
      <c r="D45" s="20"/>
      <c r="E45" s="20"/>
      <c r="F45" s="20"/>
      <c r="G45" s="20"/>
      <c r="H45" s="20"/>
      <c r="I45" s="25"/>
      <c r="J45" s="20"/>
    </row>
    <row r="46" spans="1:10" ht="24" customHeight="1">
      <c r="A46" s="7" t="s">
        <v>118</v>
      </c>
      <c r="C46" s="14"/>
      <c r="D46" s="16">
        <v>495465927</v>
      </c>
      <c r="E46" s="16"/>
      <c r="F46" s="16">
        <v>61895057</v>
      </c>
      <c r="G46" s="16"/>
      <c r="H46" s="16">
        <v>0</v>
      </c>
      <c r="I46" s="16"/>
      <c r="J46" s="16">
        <v>61881966</v>
      </c>
    </row>
    <row r="47" spans="1:10" ht="24" customHeight="1">
      <c r="A47" s="7" t="s">
        <v>119</v>
      </c>
      <c r="B47" s="14"/>
      <c r="C47" s="14"/>
      <c r="D47" s="16">
        <v>14007897</v>
      </c>
      <c r="E47" s="16"/>
      <c r="F47" s="16">
        <v>13041720</v>
      </c>
      <c r="G47" s="16"/>
      <c r="H47" s="16">
        <v>13704334</v>
      </c>
      <c r="I47" s="16"/>
      <c r="J47" s="16">
        <v>13356986</v>
      </c>
    </row>
    <row r="48" spans="1:10" ht="24" customHeight="1">
      <c r="A48" s="7" t="s">
        <v>19</v>
      </c>
      <c r="B48" s="14"/>
      <c r="C48" s="14"/>
      <c r="D48" s="16">
        <v>168756986</v>
      </c>
      <c r="E48" s="16"/>
      <c r="F48" s="16">
        <v>43830052</v>
      </c>
      <c r="G48" s="16"/>
      <c r="H48" s="16">
        <v>141139094</v>
      </c>
      <c r="I48" s="16"/>
      <c r="J48" s="16">
        <v>24263779</v>
      </c>
    </row>
    <row r="49" spans="1:10" ht="24" customHeight="1">
      <c r="A49" s="1" t="s">
        <v>20</v>
      </c>
      <c r="B49" s="14"/>
      <c r="C49" s="14"/>
      <c r="D49" s="19">
        <f>SUM(D46:D48)</f>
        <v>678230810</v>
      </c>
      <c r="E49" s="16"/>
      <c r="F49" s="19">
        <f>SUM(F46:F48)</f>
        <v>118766829</v>
      </c>
      <c r="G49" s="16"/>
      <c r="H49" s="19">
        <f>SUM(H46:H48)</f>
        <v>154843428</v>
      </c>
      <c r="I49" s="16"/>
      <c r="J49" s="19">
        <f>SUM(J46:J48)</f>
        <v>99502731</v>
      </c>
    </row>
    <row r="50" spans="1:10" ht="24" customHeight="1">
      <c r="A50" s="1" t="s">
        <v>21</v>
      </c>
      <c r="B50" s="14"/>
      <c r="C50" s="14"/>
      <c r="D50" s="16"/>
      <c r="E50" s="16"/>
      <c r="F50" s="16"/>
      <c r="G50" s="16"/>
      <c r="H50" s="16"/>
      <c r="I50" s="16"/>
      <c r="J50" s="16"/>
    </row>
    <row r="51" spans="1:10" ht="24" customHeight="1">
      <c r="A51" s="7" t="s">
        <v>120</v>
      </c>
      <c r="B51" s="14">
        <v>13</v>
      </c>
      <c r="C51" s="14"/>
      <c r="D51" s="16">
        <v>75000000</v>
      </c>
      <c r="E51" s="16"/>
      <c r="F51" s="16">
        <v>75000000</v>
      </c>
      <c r="G51" s="16"/>
      <c r="H51" s="16">
        <v>0</v>
      </c>
      <c r="I51" s="16"/>
      <c r="J51" s="16">
        <v>0</v>
      </c>
    </row>
    <row r="52" spans="1:10" ht="24" customHeight="1">
      <c r="A52" s="7" t="s">
        <v>121</v>
      </c>
      <c r="B52" s="14"/>
      <c r="C52" s="14"/>
      <c r="D52" s="16">
        <v>44655823</v>
      </c>
      <c r="E52" s="16"/>
      <c r="F52" s="16">
        <v>55608965</v>
      </c>
      <c r="G52" s="16"/>
      <c r="H52" s="16">
        <v>43815973</v>
      </c>
      <c r="I52" s="16"/>
      <c r="J52" s="16">
        <v>54168601</v>
      </c>
    </row>
    <row r="53" spans="1:10" ht="24" customHeight="1">
      <c r="A53" s="7" t="s">
        <v>22</v>
      </c>
      <c r="B53" s="14"/>
      <c r="C53" s="14"/>
      <c r="D53" s="16">
        <v>11247388</v>
      </c>
      <c r="E53" s="16"/>
      <c r="F53" s="16">
        <v>7547750</v>
      </c>
      <c r="G53" s="16"/>
      <c r="H53" s="16">
        <v>6030379</v>
      </c>
      <c r="I53" s="16"/>
      <c r="J53" s="16">
        <v>4900852</v>
      </c>
    </row>
    <row r="54" spans="1:10" ht="24" customHeight="1">
      <c r="A54" s="7" t="s">
        <v>90</v>
      </c>
      <c r="B54" s="14"/>
      <c r="C54" s="14"/>
    </row>
    <row r="55" spans="1:10" ht="24" customHeight="1">
      <c r="A55" s="7" t="s">
        <v>23</v>
      </c>
      <c r="B55" s="14"/>
      <c r="C55" s="14"/>
      <c r="D55" s="16">
        <v>148205819</v>
      </c>
      <c r="E55" s="16"/>
      <c r="F55" s="21">
        <v>148205819</v>
      </c>
      <c r="G55" s="16"/>
      <c r="H55" s="16">
        <v>0</v>
      </c>
      <c r="I55" s="16"/>
      <c r="J55" s="21">
        <v>0</v>
      </c>
    </row>
    <row r="56" spans="1:10" ht="24" customHeight="1">
      <c r="A56" s="7" t="s">
        <v>91</v>
      </c>
      <c r="B56" s="14"/>
      <c r="C56" s="14"/>
      <c r="D56" s="27">
        <v>14245794</v>
      </c>
      <c r="E56" s="16"/>
      <c r="F56" s="27">
        <v>18500708</v>
      </c>
      <c r="G56" s="16"/>
      <c r="H56" s="27">
        <v>6652756</v>
      </c>
      <c r="I56" s="16"/>
      <c r="J56" s="27">
        <v>6685820</v>
      </c>
    </row>
    <row r="57" spans="1:10" ht="24" customHeight="1">
      <c r="A57" s="1" t="s">
        <v>24</v>
      </c>
      <c r="B57" s="14"/>
      <c r="C57" s="14"/>
      <c r="D57" s="27">
        <f>SUM(D51:D56)</f>
        <v>293354824</v>
      </c>
      <c r="E57" s="16"/>
      <c r="F57" s="27">
        <f>SUM(F51:F56)</f>
        <v>304863242</v>
      </c>
      <c r="G57" s="16"/>
      <c r="H57" s="27">
        <f>SUM(H51:H56)</f>
        <v>56499108</v>
      </c>
      <c r="I57" s="16"/>
      <c r="J57" s="27">
        <f>SUM(J51:J56)</f>
        <v>65755273</v>
      </c>
    </row>
    <row r="58" spans="1:10" ht="24" customHeight="1">
      <c r="A58" s="1" t="s">
        <v>25</v>
      </c>
      <c r="C58" s="14"/>
      <c r="D58" s="19">
        <f>SUM(D49,D57)</f>
        <v>971585634</v>
      </c>
      <c r="E58" s="16"/>
      <c r="F58" s="19">
        <f>SUM(F49,F57)</f>
        <v>423630071</v>
      </c>
      <c r="G58" s="16"/>
      <c r="H58" s="19">
        <f>SUM(H49,H57)</f>
        <v>211342536</v>
      </c>
      <c r="I58" s="16"/>
      <c r="J58" s="19">
        <f>SUM(J49,J57)</f>
        <v>165258004</v>
      </c>
    </row>
    <row r="59" spans="1:10" ht="24" customHeight="1">
      <c r="A59" s="28" t="s">
        <v>26</v>
      </c>
      <c r="B59" s="22"/>
      <c r="C59" s="14"/>
      <c r="D59" s="16"/>
      <c r="E59" s="29"/>
      <c r="F59" s="16"/>
      <c r="G59" s="29"/>
      <c r="H59" s="16"/>
      <c r="I59" s="16"/>
      <c r="J59" s="16"/>
    </row>
    <row r="60" spans="1:10" ht="24" customHeight="1">
      <c r="A60" s="7" t="s">
        <v>27</v>
      </c>
      <c r="B60" s="14">
        <v>10</v>
      </c>
      <c r="C60" s="14"/>
      <c r="D60" s="16"/>
      <c r="E60" s="16"/>
      <c r="F60" s="16"/>
      <c r="G60" s="16"/>
      <c r="H60" s="16"/>
      <c r="I60" s="16"/>
      <c r="J60" s="16"/>
    </row>
    <row r="61" spans="1:10" ht="24" customHeight="1">
      <c r="A61" s="30" t="s">
        <v>122</v>
      </c>
      <c r="B61" s="14"/>
      <c r="C61" s="86"/>
      <c r="D61" s="16"/>
      <c r="E61" s="16"/>
      <c r="F61" s="16"/>
      <c r="G61" s="16"/>
      <c r="H61" s="16"/>
      <c r="I61" s="16"/>
      <c r="J61" s="16"/>
    </row>
    <row r="62" spans="1:10" ht="24" customHeight="1">
      <c r="A62" s="30" t="s">
        <v>237</v>
      </c>
      <c r="B62" s="14"/>
      <c r="C62" s="86"/>
      <c r="H62" s="4"/>
      <c r="I62" s="4"/>
      <c r="J62" s="4"/>
    </row>
    <row r="63" spans="1:10" ht="24" customHeight="1">
      <c r="A63" s="30" t="s">
        <v>238</v>
      </c>
      <c r="B63" s="14"/>
      <c r="C63" s="86"/>
      <c r="D63" s="87"/>
      <c r="E63" s="16"/>
      <c r="F63" s="87"/>
      <c r="G63" s="16"/>
      <c r="H63" s="87"/>
      <c r="I63" s="16"/>
      <c r="J63" s="87"/>
    </row>
    <row r="64" spans="1:10" ht="24" customHeight="1" thickBot="1">
      <c r="A64" s="30" t="s">
        <v>166</v>
      </c>
      <c r="B64" s="14"/>
      <c r="C64" s="86"/>
      <c r="D64" s="31">
        <v>5373537360</v>
      </c>
      <c r="E64" s="16"/>
      <c r="F64" s="31">
        <v>5129173403</v>
      </c>
      <c r="G64" s="16"/>
      <c r="H64" s="31">
        <v>5373537360</v>
      </c>
      <c r="I64" s="16"/>
      <c r="J64" s="31">
        <v>5129173403</v>
      </c>
    </row>
    <row r="65" spans="1:11" ht="24" customHeight="1" thickTop="1">
      <c r="A65" s="30" t="s">
        <v>123</v>
      </c>
      <c r="B65" s="32"/>
      <c r="C65" s="86"/>
      <c r="D65" s="16"/>
      <c r="E65" s="16"/>
      <c r="F65" s="16"/>
      <c r="G65" s="16"/>
      <c r="H65" s="16"/>
      <c r="I65" s="16"/>
      <c r="J65" s="16"/>
    </row>
    <row r="66" spans="1:11" ht="24" customHeight="1">
      <c r="A66" s="30" t="s">
        <v>207</v>
      </c>
      <c r="B66" s="32"/>
      <c r="C66" s="86"/>
      <c r="E66" s="21"/>
      <c r="F66" s="21"/>
      <c r="G66" s="21"/>
      <c r="H66" s="4"/>
      <c r="I66" s="21"/>
      <c r="J66" s="21"/>
    </row>
    <row r="67" spans="1:11" ht="24" customHeight="1">
      <c r="A67" s="30" t="s">
        <v>173</v>
      </c>
      <c r="B67" s="32"/>
      <c r="C67" s="86"/>
      <c r="E67" s="21"/>
      <c r="F67" s="21"/>
      <c r="G67" s="21"/>
      <c r="H67" s="4"/>
      <c r="I67" s="21"/>
      <c r="J67" s="21"/>
    </row>
    <row r="68" spans="1:11" ht="24" customHeight="1">
      <c r="A68" s="30" t="s">
        <v>166</v>
      </c>
      <c r="B68" s="32"/>
      <c r="C68" s="86"/>
      <c r="D68" s="16">
        <v>4688777772</v>
      </c>
      <c r="E68" s="16"/>
      <c r="F68" s="16">
        <v>4680674292</v>
      </c>
      <c r="G68" s="16"/>
      <c r="H68" s="16">
        <v>4688777772</v>
      </c>
      <c r="I68" s="16"/>
      <c r="J68" s="16">
        <v>4680674292</v>
      </c>
    </row>
    <row r="69" spans="1:11" ht="24" customHeight="1">
      <c r="A69" s="7" t="s">
        <v>49</v>
      </c>
      <c r="B69" s="14"/>
      <c r="C69" s="86"/>
      <c r="D69" s="16">
        <v>6140484007</v>
      </c>
      <c r="E69" s="16"/>
      <c r="F69" s="16">
        <v>6135378815</v>
      </c>
      <c r="G69" s="16"/>
      <c r="H69" s="16">
        <v>6140484007</v>
      </c>
      <c r="I69" s="16"/>
      <c r="J69" s="16">
        <v>6135378815</v>
      </c>
    </row>
    <row r="70" spans="1:11" ht="24" customHeight="1">
      <c r="A70" s="7" t="s">
        <v>50</v>
      </c>
      <c r="B70" s="18"/>
      <c r="C70" s="86"/>
      <c r="D70" s="16"/>
      <c r="E70" s="16"/>
      <c r="F70" s="16"/>
      <c r="G70" s="16"/>
      <c r="H70" s="16"/>
      <c r="I70" s="16"/>
      <c r="J70" s="16"/>
    </row>
    <row r="71" spans="1:11" ht="24" customHeight="1">
      <c r="A71" s="30" t="s">
        <v>213</v>
      </c>
      <c r="B71" s="18"/>
      <c r="C71" s="86"/>
      <c r="D71" s="16">
        <v>113858924</v>
      </c>
      <c r="E71" s="16"/>
      <c r="F71" s="16">
        <v>113858924</v>
      </c>
      <c r="G71" s="16"/>
      <c r="H71" s="16">
        <v>113858924</v>
      </c>
      <c r="I71" s="16"/>
      <c r="J71" s="16">
        <v>113858924</v>
      </c>
    </row>
    <row r="72" spans="1:11" ht="24" customHeight="1">
      <c r="A72" s="30" t="s">
        <v>141</v>
      </c>
      <c r="B72" s="22"/>
      <c r="C72" s="14"/>
      <c r="D72" s="16">
        <v>-99652239</v>
      </c>
      <c r="E72" s="29"/>
      <c r="F72" s="16">
        <v>-171602394</v>
      </c>
      <c r="G72" s="29"/>
      <c r="H72" s="16">
        <v>145130275</v>
      </c>
      <c r="I72" s="16"/>
      <c r="J72" s="16">
        <v>107235376</v>
      </c>
    </row>
    <row r="73" spans="1:11" ht="24" customHeight="1">
      <c r="A73" s="30" t="s">
        <v>124</v>
      </c>
      <c r="B73" s="32"/>
      <c r="C73" s="86"/>
      <c r="D73" s="21"/>
      <c r="E73" s="21"/>
      <c r="F73" s="21"/>
      <c r="G73" s="21"/>
      <c r="H73" s="21"/>
      <c r="I73" s="21"/>
      <c r="J73" s="21"/>
    </row>
    <row r="74" spans="1:11" ht="24" customHeight="1">
      <c r="A74" s="30" t="s">
        <v>125</v>
      </c>
      <c r="B74" s="32"/>
      <c r="C74" s="86"/>
      <c r="D74" s="16">
        <v>-4560072</v>
      </c>
      <c r="E74" s="16"/>
      <c r="F74" s="16">
        <v>-4560072</v>
      </c>
      <c r="G74" s="29"/>
      <c r="H74" s="16">
        <v>0</v>
      </c>
      <c r="I74" s="16"/>
      <c r="J74" s="16">
        <v>0</v>
      </c>
    </row>
    <row r="75" spans="1:11" ht="24" customHeight="1">
      <c r="A75" s="30" t="s">
        <v>29</v>
      </c>
      <c r="B75" s="33"/>
      <c r="C75" s="14"/>
      <c r="D75" s="27">
        <v>-274689295</v>
      </c>
      <c r="E75" s="29"/>
      <c r="F75" s="27">
        <v>-314322544</v>
      </c>
      <c r="G75" s="29"/>
      <c r="H75" s="27">
        <v>-226631688</v>
      </c>
      <c r="I75" s="16"/>
      <c r="J75" s="27">
        <v>-266356030</v>
      </c>
    </row>
    <row r="76" spans="1:11" ht="24" customHeight="1">
      <c r="A76" s="1" t="s">
        <v>30</v>
      </c>
      <c r="B76" s="33"/>
      <c r="D76" s="19">
        <f>SUM(D66:D75)</f>
        <v>10564219097</v>
      </c>
      <c r="E76" s="16"/>
      <c r="F76" s="19">
        <f>SUM(F66:F75)</f>
        <v>10439427021</v>
      </c>
      <c r="G76" s="16"/>
      <c r="H76" s="19">
        <f>SUM(H66:H75)</f>
        <v>10861619290</v>
      </c>
      <c r="I76" s="16"/>
      <c r="J76" s="19">
        <f>SUM(J66:J75)</f>
        <v>10770791377</v>
      </c>
    </row>
    <row r="77" spans="1:11" ht="24" customHeight="1" thickBot="1">
      <c r="A77" s="1" t="s">
        <v>31</v>
      </c>
      <c r="B77" s="32"/>
      <c r="C77" s="86"/>
      <c r="D77" s="34">
        <f>SUM(D58,D76)</f>
        <v>11535804731</v>
      </c>
      <c r="E77" s="16"/>
      <c r="F77" s="34">
        <f>SUM(F58,F76)</f>
        <v>10863057092</v>
      </c>
      <c r="G77" s="16"/>
      <c r="H77" s="34">
        <f>SUM(H58,H76)</f>
        <v>11072961826</v>
      </c>
      <c r="I77" s="16"/>
      <c r="J77" s="34">
        <f>SUM(J58,J76)</f>
        <v>10936049381</v>
      </c>
    </row>
    <row r="78" spans="1:11" ht="24" customHeight="1" thickTop="1">
      <c r="D78" s="91">
        <f>D33-D77</f>
        <v>0</v>
      </c>
      <c r="E78" s="91"/>
      <c r="F78" s="91">
        <f>F33-F77</f>
        <v>0</v>
      </c>
      <c r="G78" s="91"/>
      <c r="H78" s="91">
        <f>H33-H77</f>
        <v>0</v>
      </c>
      <c r="I78" s="91"/>
      <c r="J78" s="91">
        <f>J33-J77</f>
        <v>0</v>
      </c>
      <c r="K78" s="90"/>
    </row>
    <row r="79" spans="1:11" ht="24" customHeight="1">
      <c r="A79" s="4" t="s">
        <v>16</v>
      </c>
      <c r="E79" s="35"/>
    </row>
  </sheetData>
  <mergeCells count="6">
    <mergeCell ref="A4:J4"/>
    <mergeCell ref="H5:J5"/>
    <mergeCell ref="D5:F5"/>
    <mergeCell ref="A39:J39"/>
    <mergeCell ref="D40:F40"/>
    <mergeCell ref="H40:J40"/>
  </mergeCells>
  <phoneticPr fontId="0" type="noConversion"/>
  <pageMargins left="0.86614173228346458" right="0.39370078740157483" top="0.9055118110236221" bottom="0" header="0.31496062992125984" footer="0.31496062992125984"/>
  <pageSetup paperSize="9" scale="67" orientation="portrait" r:id="rId1"/>
  <headerFooter alignWithMargins="0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46"/>
  <sheetViews>
    <sheetView view="pageBreakPreview" zoomScale="70" zoomScaleNormal="75" zoomScaleSheetLayoutView="70" workbookViewId="0">
      <selection activeCell="F114" sqref="F114"/>
    </sheetView>
  </sheetViews>
  <sheetFormatPr defaultColWidth="9.08984375" defaultRowHeight="24" customHeight="1"/>
  <cols>
    <col min="1" max="1" width="55.36328125" style="4" customWidth="1"/>
    <col min="2" max="2" width="7.54296875" style="4" customWidth="1"/>
    <col min="3" max="3" width="0.90625" style="4" customWidth="1"/>
    <col min="4" max="4" width="16.08984375" style="4" customWidth="1"/>
    <col min="5" max="5" width="0.90625" style="4" customWidth="1"/>
    <col min="6" max="6" width="16.08984375" style="4" customWidth="1"/>
    <col min="7" max="7" width="0.90625" style="4" customWidth="1"/>
    <col min="8" max="8" width="16.08984375" style="15" customWidth="1"/>
    <col min="9" max="9" width="0.90625" style="15" customWidth="1"/>
    <col min="10" max="10" width="16.08984375" style="15" customWidth="1"/>
    <col min="11" max="11" width="0.54296875" style="15" customWidth="1"/>
    <col min="12" max="12" width="1.453125" style="4" customWidth="1"/>
    <col min="13" max="251" width="9.08984375" style="4"/>
    <col min="252" max="252" width="55.36328125" style="4" customWidth="1"/>
    <col min="253" max="253" width="7.54296875" style="4" customWidth="1"/>
    <col min="254" max="254" width="0.90625" style="4" customWidth="1"/>
    <col min="255" max="255" width="16.08984375" style="4" customWidth="1"/>
    <col min="256" max="256" width="0.90625" style="4" customWidth="1"/>
    <col min="257" max="257" width="16.08984375" style="4" customWidth="1"/>
    <col min="258" max="258" width="0.90625" style="4" customWidth="1"/>
    <col min="259" max="259" width="16.08984375" style="4" customWidth="1"/>
    <col min="260" max="260" width="0.90625" style="4" customWidth="1"/>
    <col min="261" max="261" width="16.08984375" style="4" customWidth="1"/>
    <col min="262" max="262" width="0.54296875" style="4" customWidth="1"/>
    <col min="263" max="263" width="1.453125" style="4" customWidth="1"/>
    <col min="264" max="507" width="9.08984375" style="4"/>
    <col min="508" max="508" width="55.36328125" style="4" customWidth="1"/>
    <col min="509" max="509" width="7.54296875" style="4" customWidth="1"/>
    <col min="510" max="510" width="0.90625" style="4" customWidth="1"/>
    <col min="511" max="511" width="16.08984375" style="4" customWidth="1"/>
    <col min="512" max="512" width="0.90625" style="4" customWidth="1"/>
    <col min="513" max="513" width="16.08984375" style="4" customWidth="1"/>
    <col min="514" max="514" width="0.90625" style="4" customWidth="1"/>
    <col min="515" max="515" width="16.08984375" style="4" customWidth="1"/>
    <col min="516" max="516" width="0.90625" style="4" customWidth="1"/>
    <col min="517" max="517" width="16.08984375" style="4" customWidth="1"/>
    <col min="518" max="518" width="0.54296875" style="4" customWidth="1"/>
    <col min="519" max="519" width="1.453125" style="4" customWidth="1"/>
    <col min="520" max="763" width="9.08984375" style="4"/>
    <col min="764" max="764" width="55.36328125" style="4" customWidth="1"/>
    <col min="765" max="765" width="7.54296875" style="4" customWidth="1"/>
    <col min="766" max="766" width="0.90625" style="4" customWidth="1"/>
    <col min="767" max="767" width="16.08984375" style="4" customWidth="1"/>
    <col min="768" max="768" width="0.90625" style="4" customWidth="1"/>
    <col min="769" max="769" width="16.08984375" style="4" customWidth="1"/>
    <col min="770" max="770" width="0.90625" style="4" customWidth="1"/>
    <col min="771" max="771" width="16.08984375" style="4" customWidth="1"/>
    <col min="772" max="772" width="0.90625" style="4" customWidth="1"/>
    <col min="773" max="773" width="16.08984375" style="4" customWidth="1"/>
    <col min="774" max="774" width="0.54296875" style="4" customWidth="1"/>
    <col min="775" max="775" width="1.453125" style="4" customWidth="1"/>
    <col min="776" max="1019" width="9.08984375" style="4"/>
    <col min="1020" max="1020" width="55.36328125" style="4" customWidth="1"/>
    <col min="1021" max="1021" width="7.54296875" style="4" customWidth="1"/>
    <col min="1022" max="1022" width="0.90625" style="4" customWidth="1"/>
    <col min="1023" max="1023" width="16.08984375" style="4" customWidth="1"/>
    <col min="1024" max="1024" width="0.90625" style="4" customWidth="1"/>
    <col min="1025" max="1025" width="16.08984375" style="4" customWidth="1"/>
    <col min="1026" max="1026" width="0.90625" style="4" customWidth="1"/>
    <col min="1027" max="1027" width="16.08984375" style="4" customWidth="1"/>
    <col min="1028" max="1028" width="0.90625" style="4" customWidth="1"/>
    <col min="1029" max="1029" width="16.08984375" style="4" customWidth="1"/>
    <col min="1030" max="1030" width="0.54296875" style="4" customWidth="1"/>
    <col min="1031" max="1031" width="1.453125" style="4" customWidth="1"/>
    <col min="1032" max="1275" width="9.08984375" style="4"/>
    <col min="1276" max="1276" width="55.36328125" style="4" customWidth="1"/>
    <col min="1277" max="1277" width="7.54296875" style="4" customWidth="1"/>
    <col min="1278" max="1278" width="0.90625" style="4" customWidth="1"/>
    <col min="1279" max="1279" width="16.08984375" style="4" customWidth="1"/>
    <col min="1280" max="1280" width="0.90625" style="4" customWidth="1"/>
    <col min="1281" max="1281" width="16.08984375" style="4" customWidth="1"/>
    <col min="1282" max="1282" width="0.90625" style="4" customWidth="1"/>
    <col min="1283" max="1283" width="16.08984375" style="4" customWidth="1"/>
    <col min="1284" max="1284" width="0.90625" style="4" customWidth="1"/>
    <col min="1285" max="1285" width="16.08984375" style="4" customWidth="1"/>
    <col min="1286" max="1286" width="0.54296875" style="4" customWidth="1"/>
    <col min="1287" max="1287" width="1.453125" style="4" customWidth="1"/>
    <col min="1288" max="1531" width="9.08984375" style="4"/>
    <col min="1532" max="1532" width="55.36328125" style="4" customWidth="1"/>
    <col min="1533" max="1533" width="7.54296875" style="4" customWidth="1"/>
    <col min="1534" max="1534" width="0.90625" style="4" customWidth="1"/>
    <col min="1535" max="1535" width="16.08984375" style="4" customWidth="1"/>
    <col min="1536" max="1536" width="0.90625" style="4" customWidth="1"/>
    <col min="1537" max="1537" width="16.08984375" style="4" customWidth="1"/>
    <col min="1538" max="1538" width="0.90625" style="4" customWidth="1"/>
    <col min="1539" max="1539" width="16.08984375" style="4" customWidth="1"/>
    <col min="1540" max="1540" width="0.90625" style="4" customWidth="1"/>
    <col min="1541" max="1541" width="16.08984375" style="4" customWidth="1"/>
    <col min="1542" max="1542" width="0.54296875" style="4" customWidth="1"/>
    <col min="1543" max="1543" width="1.453125" style="4" customWidth="1"/>
    <col min="1544" max="1787" width="9.08984375" style="4"/>
    <col min="1788" max="1788" width="55.36328125" style="4" customWidth="1"/>
    <col min="1789" max="1789" width="7.54296875" style="4" customWidth="1"/>
    <col min="1790" max="1790" width="0.90625" style="4" customWidth="1"/>
    <col min="1791" max="1791" width="16.08984375" style="4" customWidth="1"/>
    <col min="1792" max="1792" width="0.90625" style="4" customWidth="1"/>
    <col min="1793" max="1793" width="16.08984375" style="4" customWidth="1"/>
    <col min="1794" max="1794" width="0.90625" style="4" customWidth="1"/>
    <col min="1795" max="1795" width="16.08984375" style="4" customWidth="1"/>
    <col min="1796" max="1796" width="0.90625" style="4" customWidth="1"/>
    <col min="1797" max="1797" width="16.08984375" style="4" customWidth="1"/>
    <col min="1798" max="1798" width="0.54296875" style="4" customWidth="1"/>
    <col min="1799" max="1799" width="1.453125" style="4" customWidth="1"/>
    <col min="1800" max="2043" width="9.08984375" style="4"/>
    <col min="2044" max="2044" width="55.36328125" style="4" customWidth="1"/>
    <col min="2045" max="2045" width="7.54296875" style="4" customWidth="1"/>
    <col min="2046" max="2046" width="0.90625" style="4" customWidth="1"/>
    <col min="2047" max="2047" width="16.08984375" style="4" customWidth="1"/>
    <col min="2048" max="2048" width="0.90625" style="4" customWidth="1"/>
    <col min="2049" max="2049" width="16.08984375" style="4" customWidth="1"/>
    <col min="2050" max="2050" width="0.90625" style="4" customWidth="1"/>
    <col min="2051" max="2051" width="16.08984375" style="4" customWidth="1"/>
    <col min="2052" max="2052" width="0.90625" style="4" customWidth="1"/>
    <col min="2053" max="2053" width="16.08984375" style="4" customWidth="1"/>
    <col min="2054" max="2054" width="0.54296875" style="4" customWidth="1"/>
    <col min="2055" max="2055" width="1.453125" style="4" customWidth="1"/>
    <col min="2056" max="2299" width="9.08984375" style="4"/>
    <col min="2300" max="2300" width="55.36328125" style="4" customWidth="1"/>
    <col min="2301" max="2301" width="7.54296875" style="4" customWidth="1"/>
    <col min="2302" max="2302" width="0.90625" style="4" customWidth="1"/>
    <col min="2303" max="2303" width="16.08984375" style="4" customWidth="1"/>
    <col min="2304" max="2304" width="0.90625" style="4" customWidth="1"/>
    <col min="2305" max="2305" width="16.08984375" style="4" customWidth="1"/>
    <col min="2306" max="2306" width="0.90625" style="4" customWidth="1"/>
    <col min="2307" max="2307" width="16.08984375" style="4" customWidth="1"/>
    <col min="2308" max="2308" width="0.90625" style="4" customWidth="1"/>
    <col min="2309" max="2309" width="16.08984375" style="4" customWidth="1"/>
    <col min="2310" max="2310" width="0.54296875" style="4" customWidth="1"/>
    <col min="2311" max="2311" width="1.453125" style="4" customWidth="1"/>
    <col min="2312" max="2555" width="9.08984375" style="4"/>
    <col min="2556" max="2556" width="55.36328125" style="4" customWidth="1"/>
    <col min="2557" max="2557" width="7.54296875" style="4" customWidth="1"/>
    <col min="2558" max="2558" width="0.90625" style="4" customWidth="1"/>
    <col min="2559" max="2559" width="16.08984375" style="4" customWidth="1"/>
    <col min="2560" max="2560" width="0.90625" style="4" customWidth="1"/>
    <col min="2561" max="2561" width="16.08984375" style="4" customWidth="1"/>
    <col min="2562" max="2562" width="0.90625" style="4" customWidth="1"/>
    <col min="2563" max="2563" width="16.08984375" style="4" customWidth="1"/>
    <col min="2564" max="2564" width="0.90625" style="4" customWidth="1"/>
    <col min="2565" max="2565" width="16.08984375" style="4" customWidth="1"/>
    <col min="2566" max="2566" width="0.54296875" style="4" customWidth="1"/>
    <col min="2567" max="2567" width="1.453125" style="4" customWidth="1"/>
    <col min="2568" max="2811" width="9.08984375" style="4"/>
    <col min="2812" max="2812" width="55.36328125" style="4" customWidth="1"/>
    <col min="2813" max="2813" width="7.54296875" style="4" customWidth="1"/>
    <col min="2814" max="2814" width="0.90625" style="4" customWidth="1"/>
    <col min="2815" max="2815" width="16.08984375" style="4" customWidth="1"/>
    <col min="2816" max="2816" width="0.90625" style="4" customWidth="1"/>
    <col min="2817" max="2817" width="16.08984375" style="4" customWidth="1"/>
    <col min="2818" max="2818" width="0.90625" style="4" customWidth="1"/>
    <col min="2819" max="2819" width="16.08984375" style="4" customWidth="1"/>
    <col min="2820" max="2820" width="0.90625" style="4" customWidth="1"/>
    <col min="2821" max="2821" width="16.08984375" style="4" customWidth="1"/>
    <col min="2822" max="2822" width="0.54296875" style="4" customWidth="1"/>
    <col min="2823" max="2823" width="1.453125" style="4" customWidth="1"/>
    <col min="2824" max="3067" width="9.08984375" style="4"/>
    <col min="3068" max="3068" width="55.36328125" style="4" customWidth="1"/>
    <col min="3069" max="3069" width="7.54296875" style="4" customWidth="1"/>
    <col min="3070" max="3070" width="0.90625" style="4" customWidth="1"/>
    <col min="3071" max="3071" width="16.08984375" style="4" customWidth="1"/>
    <col min="3072" max="3072" width="0.90625" style="4" customWidth="1"/>
    <col min="3073" max="3073" width="16.08984375" style="4" customWidth="1"/>
    <col min="3074" max="3074" width="0.90625" style="4" customWidth="1"/>
    <col min="3075" max="3075" width="16.08984375" style="4" customWidth="1"/>
    <col min="3076" max="3076" width="0.90625" style="4" customWidth="1"/>
    <col min="3077" max="3077" width="16.08984375" style="4" customWidth="1"/>
    <col min="3078" max="3078" width="0.54296875" style="4" customWidth="1"/>
    <col min="3079" max="3079" width="1.453125" style="4" customWidth="1"/>
    <col min="3080" max="3323" width="9.08984375" style="4"/>
    <col min="3324" max="3324" width="55.36328125" style="4" customWidth="1"/>
    <col min="3325" max="3325" width="7.54296875" style="4" customWidth="1"/>
    <col min="3326" max="3326" width="0.90625" style="4" customWidth="1"/>
    <col min="3327" max="3327" width="16.08984375" style="4" customWidth="1"/>
    <col min="3328" max="3328" width="0.90625" style="4" customWidth="1"/>
    <col min="3329" max="3329" width="16.08984375" style="4" customWidth="1"/>
    <col min="3330" max="3330" width="0.90625" style="4" customWidth="1"/>
    <col min="3331" max="3331" width="16.08984375" style="4" customWidth="1"/>
    <col min="3332" max="3332" width="0.90625" style="4" customWidth="1"/>
    <col min="3333" max="3333" width="16.08984375" style="4" customWidth="1"/>
    <col min="3334" max="3334" width="0.54296875" style="4" customWidth="1"/>
    <col min="3335" max="3335" width="1.453125" style="4" customWidth="1"/>
    <col min="3336" max="3579" width="9.08984375" style="4"/>
    <col min="3580" max="3580" width="55.36328125" style="4" customWidth="1"/>
    <col min="3581" max="3581" width="7.54296875" style="4" customWidth="1"/>
    <col min="3582" max="3582" width="0.90625" style="4" customWidth="1"/>
    <col min="3583" max="3583" width="16.08984375" style="4" customWidth="1"/>
    <col min="3584" max="3584" width="0.90625" style="4" customWidth="1"/>
    <col min="3585" max="3585" width="16.08984375" style="4" customWidth="1"/>
    <col min="3586" max="3586" width="0.90625" style="4" customWidth="1"/>
    <col min="3587" max="3587" width="16.08984375" style="4" customWidth="1"/>
    <col min="3588" max="3588" width="0.90625" style="4" customWidth="1"/>
    <col min="3589" max="3589" width="16.08984375" style="4" customWidth="1"/>
    <col min="3590" max="3590" width="0.54296875" style="4" customWidth="1"/>
    <col min="3591" max="3591" width="1.453125" style="4" customWidth="1"/>
    <col min="3592" max="3835" width="9.08984375" style="4"/>
    <col min="3836" max="3836" width="55.36328125" style="4" customWidth="1"/>
    <col min="3837" max="3837" width="7.54296875" style="4" customWidth="1"/>
    <col min="3838" max="3838" width="0.90625" style="4" customWidth="1"/>
    <col min="3839" max="3839" width="16.08984375" style="4" customWidth="1"/>
    <col min="3840" max="3840" width="0.90625" style="4" customWidth="1"/>
    <col min="3841" max="3841" width="16.08984375" style="4" customWidth="1"/>
    <col min="3842" max="3842" width="0.90625" style="4" customWidth="1"/>
    <col min="3843" max="3843" width="16.08984375" style="4" customWidth="1"/>
    <col min="3844" max="3844" width="0.90625" style="4" customWidth="1"/>
    <col min="3845" max="3845" width="16.08984375" style="4" customWidth="1"/>
    <col min="3846" max="3846" width="0.54296875" style="4" customWidth="1"/>
    <col min="3847" max="3847" width="1.453125" style="4" customWidth="1"/>
    <col min="3848" max="4091" width="9.08984375" style="4"/>
    <col min="4092" max="4092" width="55.36328125" style="4" customWidth="1"/>
    <col min="4093" max="4093" width="7.54296875" style="4" customWidth="1"/>
    <col min="4094" max="4094" width="0.90625" style="4" customWidth="1"/>
    <col min="4095" max="4095" width="16.08984375" style="4" customWidth="1"/>
    <col min="4096" max="4096" width="0.90625" style="4" customWidth="1"/>
    <col min="4097" max="4097" width="16.08984375" style="4" customWidth="1"/>
    <col min="4098" max="4098" width="0.90625" style="4" customWidth="1"/>
    <col min="4099" max="4099" width="16.08984375" style="4" customWidth="1"/>
    <col min="4100" max="4100" width="0.90625" style="4" customWidth="1"/>
    <col min="4101" max="4101" width="16.08984375" style="4" customWidth="1"/>
    <col min="4102" max="4102" width="0.54296875" style="4" customWidth="1"/>
    <col min="4103" max="4103" width="1.453125" style="4" customWidth="1"/>
    <col min="4104" max="4347" width="9.08984375" style="4"/>
    <col min="4348" max="4348" width="55.36328125" style="4" customWidth="1"/>
    <col min="4349" max="4349" width="7.54296875" style="4" customWidth="1"/>
    <col min="4350" max="4350" width="0.90625" style="4" customWidth="1"/>
    <col min="4351" max="4351" width="16.08984375" style="4" customWidth="1"/>
    <col min="4352" max="4352" width="0.90625" style="4" customWidth="1"/>
    <col min="4353" max="4353" width="16.08984375" style="4" customWidth="1"/>
    <col min="4354" max="4354" width="0.90625" style="4" customWidth="1"/>
    <col min="4355" max="4355" width="16.08984375" style="4" customWidth="1"/>
    <col min="4356" max="4356" width="0.90625" style="4" customWidth="1"/>
    <col min="4357" max="4357" width="16.08984375" style="4" customWidth="1"/>
    <col min="4358" max="4358" width="0.54296875" style="4" customWidth="1"/>
    <col min="4359" max="4359" width="1.453125" style="4" customWidth="1"/>
    <col min="4360" max="4603" width="9.08984375" style="4"/>
    <col min="4604" max="4604" width="55.36328125" style="4" customWidth="1"/>
    <col min="4605" max="4605" width="7.54296875" style="4" customWidth="1"/>
    <col min="4606" max="4606" width="0.90625" style="4" customWidth="1"/>
    <col min="4607" max="4607" width="16.08984375" style="4" customWidth="1"/>
    <col min="4608" max="4608" width="0.90625" style="4" customWidth="1"/>
    <col min="4609" max="4609" width="16.08984375" style="4" customWidth="1"/>
    <col min="4610" max="4610" width="0.90625" style="4" customWidth="1"/>
    <col min="4611" max="4611" width="16.08984375" style="4" customWidth="1"/>
    <col min="4612" max="4612" width="0.90625" style="4" customWidth="1"/>
    <col min="4613" max="4613" width="16.08984375" style="4" customWidth="1"/>
    <col min="4614" max="4614" width="0.54296875" style="4" customWidth="1"/>
    <col min="4615" max="4615" width="1.453125" style="4" customWidth="1"/>
    <col min="4616" max="4859" width="9.08984375" style="4"/>
    <col min="4860" max="4860" width="55.36328125" style="4" customWidth="1"/>
    <col min="4861" max="4861" width="7.54296875" style="4" customWidth="1"/>
    <col min="4862" max="4862" width="0.90625" style="4" customWidth="1"/>
    <col min="4863" max="4863" width="16.08984375" style="4" customWidth="1"/>
    <col min="4864" max="4864" width="0.90625" style="4" customWidth="1"/>
    <col min="4865" max="4865" width="16.08984375" style="4" customWidth="1"/>
    <col min="4866" max="4866" width="0.90625" style="4" customWidth="1"/>
    <col min="4867" max="4867" width="16.08984375" style="4" customWidth="1"/>
    <col min="4868" max="4868" width="0.90625" style="4" customWidth="1"/>
    <col min="4869" max="4869" width="16.08984375" style="4" customWidth="1"/>
    <col min="4870" max="4870" width="0.54296875" style="4" customWidth="1"/>
    <col min="4871" max="4871" width="1.453125" style="4" customWidth="1"/>
    <col min="4872" max="5115" width="9.08984375" style="4"/>
    <col min="5116" max="5116" width="55.36328125" style="4" customWidth="1"/>
    <col min="5117" max="5117" width="7.54296875" style="4" customWidth="1"/>
    <col min="5118" max="5118" width="0.90625" style="4" customWidth="1"/>
    <col min="5119" max="5119" width="16.08984375" style="4" customWidth="1"/>
    <col min="5120" max="5120" width="0.90625" style="4" customWidth="1"/>
    <col min="5121" max="5121" width="16.08984375" style="4" customWidth="1"/>
    <col min="5122" max="5122" width="0.90625" style="4" customWidth="1"/>
    <col min="5123" max="5123" width="16.08984375" style="4" customWidth="1"/>
    <col min="5124" max="5124" width="0.90625" style="4" customWidth="1"/>
    <col min="5125" max="5125" width="16.08984375" style="4" customWidth="1"/>
    <col min="5126" max="5126" width="0.54296875" style="4" customWidth="1"/>
    <col min="5127" max="5127" width="1.453125" style="4" customWidth="1"/>
    <col min="5128" max="5371" width="9.08984375" style="4"/>
    <col min="5372" max="5372" width="55.36328125" style="4" customWidth="1"/>
    <col min="5373" max="5373" width="7.54296875" style="4" customWidth="1"/>
    <col min="5374" max="5374" width="0.90625" style="4" customWidth="1"/>
    <col min="5375" max="5375" width="16.08984375" style="4" customWidth="1"/>
    <col min="5376" max="5376" width="0.90625" style="4" customWidth="1"/>
    <col min="5377" max="5377" width="16.08984375" style="4" customWidth="1"/>
    <col min="5378" max="5378" width="0.90625" style="4" customWidth="1"/>
    <col min="5379" max="5379" width="16.08984375" style="4" customWidth="1"/>
    <col min="5380" max="5380" width="0.90625" style="4" customWidth="1"/>
    <col min="5381" max="5381" width="16.08984375" style="4" customWidth="1"/>
    <col min="5382" max="5382" width="0.54296875" style="4" customWidth="1"/>
    <col min="5383" max="5383" width="1.453125" style="4" customWidth="1"/>
    <col min="5384" max="5627" width="9.08984375" style="4"/>
    <col min="5628" max="5628" width="55.36328125" style="4" customWidth="1"/>
    <col min="5629" max="5629" width="7.54296875" style="4" customWidth="1"/>
    <col min="5630" max="5630" width="0.90625" style="4" customWidth="1"/>
    <col min="5631" max="5631" width="16.08984375" style="4" customWidth="1"/>
    <col min="5632" max="5632" width="0.90625" style="4" customWidth="1"/>
    <col min="5633" max="5633" width="16.08984375" style="4" customWidth="1"/>
    <col min="5634" max="5634" width="0.90625" style="4" customWidth="1"/>
    <col min="5635" max="5635" width="16.08984375" style="4" customWidth="1"/>
    <col min="5636" max="5636" width="0.90625" style="4" customWidth="1"/>
    <col min="5637" max="5637" width="16.08984375" style="4" customWidth="1"/>
    <col min="5638" max="5638" width="0.54296875" style="4" customWidth="1"/>
    <col min="5639" max="5639" width="1.453125" style="4" customWidth="1"/>
    <col min="5640" max="5883" width="9.08984375" style="4"/>
    <col min="5884" max="5884" width="55.36328125" style="4" customWidth="1"/>
    <col min="5885" max="5885" width="7.54296875" style="4" customWidth="1"/>
    <col min="5886" max="5886" width="0.90625" style="4" customWidth="1"/>
    <col min="5887" max="5887" width="16.08984375" style="4" customWidth="1"/>
    <col min="5888" max="5888" width="0.90625" style="4" customWidth="1"/>
    <col min="5889" max="5889" width="16.08984375" style="4" customWidth="1"/>
    <col min="5890" max="5890" width="0.90625" style="4" customWidth="1"/>
    <col min="5891" max="5891" width="16.08984375" style="4" customWidth="1"/>
    <col min="5892" max="5892" width="0.90625" style="4" customWidth="1"/>
    <col min="5893" max="5893" width="16.08984375" style="4" customWidth="1"/>
    <col min="5894" max="5894" width="0.54296875" style="4" customWidth="1"/>
    <col min="5895" max="5895" width="1.453125" style="4" customWidth="1"/>
    <col min="5896" max="6139" width="9.08984375" style="4"/>
    <col min="6140" max="6140" width="55.36328125" style="4" customWidth="1"/>
    <col min="6141" max="6141" width="7.54296875" style="4" customWidth="1"/>
    <col min="6142" max="6142" width="0.90625" style="4" customWidth="1"/>
    <col min="6143" max="6143" width="16.08984375" style="4" customWidth="1"/>
    <col min="6144" max="6144" width="0.90625" style="4" customWidth="1"/>
    <col min="6145" max="6145" width="16.08984375" style="4" customWidth="1"/>
    <col min="6146" max="6146" width="0.90625" style="4" customWidth="1"/>
    <col min="6147" max="6147" width="16.08984375" style="4" customWidth="1"/>
    <col min="6148" max="6148" width="0.90625" style="4" customWidth="1"/>
    <col min="6149" max="6149" width="16.08984375" style="4" customWidth="1"/>
    <col min="6150" max="6150" width="0.54296875" style="4" customWidth="1"/>
    <col min="6151" max="6151" width="1.453125" style="4" customWidth="1"/>
    <col min="6152" max="6395" width="9.08984375" style="4"/>
    <col min="6396" max="6396" width="55.36328125" style="4" customWidth="1"/>
    <col min="6397" max="6397" width="7.54296875" style="4" customWidth="1"/>
    <col min="6398" max="6398" width="0.90625" style="4" customWidth="1"/>
    <col min="6399" max="6399" width="16.08984375" style="4" customWidth="1"/>
    <col min="6400" max="6400" width="0.90625" style="4" customWidth="1"/>
    <col min="6401" max="6401" width="16.08984375" style="4" customWidth="1"/>
    <col min="6402" max="6402" width="0.90625" style="4" customWidth="1"/>
    <col min="6403" max="6403" width="16.08984375" style="4" customWidth="1"/>
    <col min="6404" max="6404" width="0.90625" style="4" customWidth="1"/>
    <col min="6405" max="6405" width="16.08984375" style="4" customWidth="1"/>
    <col min="6406" max="6406" width="0.54296875" style="4" customWidth="1"/>
    <col min="6407" max="6407" width="1.453125" style="4" customWidth="1"/>
    <col min="6408" max="6651" width="9.08984375" style="4"/>
    <col min="6652" max="6652" width="55.36328125" style="4" customWidth="1"/>
    <col min="6653" max="6653" width="7.54296875" style="4" customWidth="1"/>
    <col min="6654" max="6654" width="0.90625" style="4" customWidth="1"/>
    <col min="6655" max="6655" width="16.08984375" style="4" customWidth="1"/>
    <col min="6656" max="6656" width="0.90625" style="4" customWidth="1"/>
    <col min="6657" max="6657" width="16.08984375" style="4" customWidth="1"/>
    <col min="6658" max="6658" width="0.90625" style="4" customWidth="1"/>
    <col min="6659" max="6659" width="16.08984375" style="4" customWidth="1"/>
    <col min="6660" max="6660" width="0.90625" style="4" customWidth="1"/>
    <col min="6661" max="6661" width="16.08984375" style="4" customWidth="1"/>
    <col min="6662" max="6662" width="0.54296875" style="4" customWidth="1"/>
    <col min="6663" max="6663" width="1.453125" style="4" customWidth="1"/>
    <col min="6664" max="6907" width="9.08984375" style="4"/>
    <col min="6908" max="6908" width="55.36328125" style="4" customWidth="1"/>
    <col min="6909" max="6909" width="7.54296875" style="4" customWidth="1"/>
    <col min="6910" max="6910" width="0.90625" style="4" customWidth="1"/>
    <col min="6911" max="6911" width="16.08984375" style="4" customWidth="1"/>
    <col min="6912" max="6912" width="0.90625" style="4" customWidth="1"/>
    <col min="6913" max="6913" width="16.08984375" style="4" customWidth="1"/>
    <col min="6914" max="6914" width="0.90625" style="4" customWidth="1"/>
    <col min="6915" max="6915" width="16.08984375" style="4" customWidth="1"/>
    <col min="6916" max="6916" width="0.90625" style="4" customWidth="1"/>
    <col min="6917" max="6917" width="16.08984375" style="4" customWidth="1"/>
    <col min="6918" max="6918" width="0.54296875" style="4" customWidth="1"/>
    <col min="6919" max="6919" width="1.453125" style="4" customWidth="1"/>
    <col min="6920" max="7163" width="9.08984375" style="4"/>
    <col min="7164" max="7164" width="55.36328125" style="4" customWidth="1"/>
    <col min="7165" max="7165" width="7.54296875" style="4" customWidth="1"/>
    <col min="7166" max="7166" width="0.90625" style="4" customWidth="1"/>
    <col min="7167" max="7167" width="16.08984375" style="4" customWidth="1"/>
    <col min="7168" max="7168" width="0.90625" style="4" customWidth="1"/>
    <col min="7169" max="7169" width="16.08984375" style="4" customWidth="1"/>
    <col min="7170" max="7170" width="0.90625" style="4" customWidth="1"/>
    <col min="7171" max="7171" width="16.08984375" style="4" customWidth="1"/>
    <col min="7172" max="7172" width="0.90625" style="4" customWidth="1"/>
    <col min="7173" max="7173" width="16.08984375" style="4" customWidth="1"/>
    <col min="7174" max="7174" width="0.54296875" style="4" customWidth="1"/>
    <col min="7175" max="7175" width="1.453125" style="4" customWidth="1"/>
    <col min="7176" max="7419" width="9.08984375" style="4"/>
    <col min="7420" max="7420" width="55.36328125" style="4" customWidth="1"/>
    <col min="7421" max="7421" width="7.54296875" style="4" customWidth="1"/>
    <col min="7422" max="7422" width="0.90625" style="4" customWidth="1"/>
    <col min="7423" max="7423" width="16.08984375" style="4" customWidth="1"/>
    <col min="7424" max="7424" width="0.90625" style="4" customWidth="1"/>
    <col min="7425" max="7425" width="16.08984375" style="4" customWidth="1"/>
    <col min="7426" max="7426" width="0.90625" style="4" customWidth="1"/>
    <col min="7427" max="7427" width="16.08984375" style="4" customWidth="1"/>
    <col min="7428" max="7428" width="0.90625" style="4" customWidth="1"/>
    <col min="7429" max="7429" width="16.08984375" style="4" customWidth="1"/>
    <col min="7430" max="7430" width="0.54296875" style="4" customWidth="1"/>
    <col min="7431" max="7431" width="1.453125" style="4" customWidth="1"/>
    <col min="7432" max="7675" width="9.08984375" style="4"/>
    <col min="7676" max="7676" width="55.36328125" style="4" customWidth="1"/>
    <col min="7677" max="7677" width="7.54296875" style="4" customWidth="1"/>
    <col min="7678" max="7678" width="0.90625" style="4" customWidth="1"/>
    <col min="7679" max="7679" width="16.08984375" style="4" customWidth="1"/>
    <col min="7680" max="7680" width="0.90625" style="4" customWidth="1"/>
    <col min="7681" max="7681" width="16.08984375" style="4" customWidth="1"/>
    <col min="7682" max="7682" width="0.90625" style="4" customWidth="1"/>
    <col min="7683" max="7683" width="16.08984375" style="4" customWidth="1"/>
    <col min="7684" max="7684" width="0.90625" style="4" customWidth="1"/>
    <col min="7685" max="7685" width="16.08984375" style="4" customWidth="1"/>
    <col min="7686" max="7686" width="0.54296875" style="4" customWidth="1"/>
    <col min="7687" max="7687" width="1.453125" style="4" customWidth="1"/>
    <col min="7688" max="7931" width="9.08984375" style="4"/>
    <col min="7932" max="7932" width="55.36328125" style="4" customWidth="1"/>
    <col min="7933" max="7933" width="7.54296875" style="4" customWidth="1"/>
    <col min="7934" max="7934" width="0.90625" style="4" customWidth="1"/>
    <col min="7935" max="7935" width="16.08984375" style="4" customWidth="1"/>
    <col min="7936" max="7936" width="0.90625" style="4" customWidth="1"/>
    <col min="7937" max="7937" width="16.08984375" style="4" customWidth="1"/>
    <col min="7938" max="7938" width="0.90625" style="4" customWidth="1"/>
    <col min="7939" max="7939" width="16.08984375" style="4" customWidth="1"/>
    <col min="7940" max="7940" width="0.90625" style="4" customWidth="1"/>
    <col min="7941" max="7941" width="16.08984375" style="4" customWidth="1"/>
    <col min="7942" max="7942" width="0.54296875" style="4" customWidth="1"/>
    <col min="7943" max="7943" width="1.453125" style="4" customWidth="1"/>
    <col min="7944" max="8187" width="9.08984375" style="4"/>
    <col min="8188" max="8188" width="55.36328125" style="4" customWidth="1"/>
    <col min="8189" max="8189" width="7.54296875" style="4" customWidth="1"/>
    <col min="8190" max="8190" width="0.90625" style="4" customWidth="1"/>
    <col min="8191" max="8191" width="16.08984375" style="4" customWidth="1"/>
    <col min="8192" max="8192" width="0.90625" style="4" customWidth="1"/>
    <col min="8193" max="8193" width="16.08984375" style="4" customWidth="1"/>
    <col min="8194" max="8194" width="0.90625" style="4" customWidth="1"/>
    <col min="8195" max="8195" width="16.08984375" style="4" customWidth="1"/>
    <col min="8196" max="8196" width="0.90625" style="4" customWidth="1"/>
    <col min="8197" max="8197" width="16.08984375" style="4" customWidth="1"/>
    <col min="8198" max="8198" width="0.54296875" style="4" customWidth="1"/>
    <col min="8199" max="8199" width="1.453125" style="4" customWidth="1"/>
    <col min="8200" max="8443" width="9.08984375" style="4"/>
    <col min="8444" max="8444" width="55.36328125" style="4" customWidth="1"/>
    <col min="8445" max="8445" width="7.54296875" style="4" customWidth="1"/>
    <col min="8446" max="8446" width="0.90625" style="4" customWidth="1"/>
    <col min="8447" max="8447" width="16.08984375" style="4" customWidth="1"/>
    <col min="8448" max="8448" width="0.90625" style="4" customWidth="1"/>
    <col min="8449" max="8449" width="16.08984375" style="4" customWidth="1"/>
    <col min="8450" max="8450" width="0.90625" style="4" customWidth="1"/>
    <col min="8451" max="8451" width="16.08984375" style="4" customWidth="1"/>
    <col min="8452" max="8452" width="0.90625" style="4" customWidth="1"/>
    <col min="8453" max="8453" width="16.08984375" style="4" customWidth="1"/>
    <col min="8454" max="8454" width="0.54296875" style="4" customWidth="1"/>
    <col min="8455" max="8455" width="1.453125" style="4" customWidth="1"/>
    <col min="8456" max="8699" width="9.08984375" style="4"/>
    <col min="8700" max="8700" width="55.36328125" style="4" customWidth="1"/>
    <col min="8701" max="8701" width="7.54296875" style="4" customWidth="1"/>
    <col min="8702" max="8702" width="0.90625" style="4" customWidth="1"/>
    <col min="8703" max="8703" width="16.08984375" style="4" customWidth="1"/>
    <col min="8704" max="8704" width="0.90625" style="4" customWidth="1"/>
    <col min="8705" max="8705" width="16.08984375" style="4" customWidth="1"/>
    <col min="8706" max="8706" width="0.90625" style="4" customWidth="1"/>
    <col min="8707" max="8707" width="16.08984375" style="4" customWidth="1"/>
    <col min="8708" max="8708" width="0.90625" style="4" customWidth="1"/>
    <col min="8709" max="8709" width="16.08984375" style="4" customWidth="1"/>
    <col min="8710" max="8710" width="0.54296875" style="4" customWidth="1"/>
    <col min="8711" max="8711" width="1.453125" style="4" customWidth="1"/>
    <col min="8712" max="8955" width="9.08984375" style="4"/>
    <col min="8956" max="8956" width="55.36328125" style="4" customWidth="1"/>
    <col min="8957" max="8957" width="7.54296875" style="4" customWidth="1"/>
    <col min="8958" max="8958" width="0.90625" style="4" customWidth="1"/>
    <col min="8959" max="8959" width="16.08984375" style="4" customWidth="1"/>
    <col min="8960" max="8960" width="0.90625" style="4" customWidth="1"/>
    <col min="8961" max="8961" width="16.08984375" style="4" customWidth="1"/>
    <col min="8962" max="8962" width="0.90625" style="4" customWidth="1"/>
    <col min="8963" max="8963" width="16.08984375" style="4" customWidth="1"/>
    <col min="8964" max="8964" width="0.90625" style="4" customWidth="1"/>
    <col min="8965" max="8965" width="16.08984375" style="4" customWidth="1"/>
    <col min="8966" max="8966" width="0.54296875" style="4" customWidth="1"/>
    <col min="8967" max="8967" width="1.453125" style="4" customWidth="1"/>
    <col min="8968" max="9211" width="9.08984375" style="4"/>
    <col min="9212" max="9212" width="55.36328125" style="4" customWidth="1"/>
    <col min="9213" max="9213" width="7.54296875" style="4" customWidth="1"/>
    <col min="9214" max="9214" width="0.90625" style="4" customWidth="1"/>
    <col min="9215" max="9215" width="16.08984375" style="4" customWidth="1"/>
    <col min="9216" max="9216" width="0.90625" style="4" customWidth="1"/>
    <col min="9217" max="9217" width="16.08984375" style="4" customWidth="1"/>
    <col min="9218" max="9218" width="0.90625" style="4" customWidth="1"/>
    <col min="9219" max="9219" width="16.08984375" style="4" customWidth="1"/>
    <col min="9220" max="9220" width="0.90625" style="4" customWidth="1"/>
    <col min="9221" max="9221" width="16.08984375" style="4" customWidth="1"/>
    <col min="9222" max="9222" width="0.54296875" style="4" customWidth="1"/>
    <col min="9223" max="9223" width="1.453125" style="4" customWidth="1"/>
    <col min="9224" max="9467" width="9.08984375" style="4"/>
    <col min="9468" max="9468" width="55.36328125" style="4" customWidth="1"/>
    <col min="9469" max="9469" width="7.54296875" style="4" customWidth="1"/>
    <col min="9470" max="9470" width="0.90625" style="4" customWidth="1"/>
    <col min="9471" max="9471" width="16.08984375" style="4" customWidth="1"/>
    <col min="9472" max="9472" width="0.90625" style="4" customWidth="1"/>
    <col min="9473" max="9473" width="16.08984375" style="4" customWidth="1"/>
    <col min="9474" max="9474" width="0.90625" style="4" customWidth="1"/>
    <col min="9475" max="9475" width="16.08984375" style="4" customWidth="1"/>
    <col min="9476" max="9476" width="0.90625" style="4" customWidth="1"/>
    <col min="9477" max="9477" width="16.08984375" style="4" customWidth="1"/>
    <col min="9478" max="9478" width="0.54296875" style="4" customWidth="1"/>
    <col min="9479" max="9479" width="1.453125" style="4" customWidth="1"/>
    <col min="9480" max="9723" width="9.08984375" style="4"/>
    <col min="9724" max="9724" width="55.36328125" style="4" customWidth="1"/>
    <col min="9725" max="9725" width="7.54296875" style="4" customWidth="1"/>
    <col min="9726" max="9726" width="0.90625" style="4" customWidth="1"/>
    <col min="9727" max="9727" width="16.08984375" style="4" customWidth="1"/>
    <col min="9728" max="9728" width="0.90625" style="4" customWidth="1"/>
    <col min="9729" max="9729" width="16.08984375" style="4" customWidth="1"/>
    <col min="9730" max="9730" width="0.90625" style="4" customWidth="1"/>
    <col min="9731" max="9731" width="16.08984375" style="4" customWidth="1"/>
    <col min="9732" max="9732" width="0.90625" style="4" customWidth="1"/>
    <col min="9733" max="9733" width="16.08984375" style="4" customWidth="1"/>
    <col min="9734" max="9734" width="0.54296875" style="4" customWidth="1"/>
    <col min="9735" max="9735" width="1.453125" style="4" customWidth="1"/>
    <col min="9736" max="9979" width="9.08984375" style="4"/>
    <col min="9980" max="9980" width="55.36328125" style="4" customWidth="1"/>
    <col min="9981" max="9981" width="7.54296875" style="4" customWidth="1"/>
    <col min="9982" max="9982" width="0.90625" style="4" customWidth="1"/>
    <col min="9983" max="9983" width="16.08984375" style="4" customWidth="1"/>
    <col min="9984" max="9984" width="0.90625" style="4" customWidth="1"/>
    <col min="9985" max="9985" width="16.08984375" style="4" customWidth="1"/>
    <col min="9986" max="9986" width="0.90625" style="4" customWidth="1"/>
    <col min="9987" max="9987" width="16.08984375" style="4" customWidth="1"/>
    <col min="9988" max="9988" width="0.90625" style="4" customWidth="1"/>
    <col min="9989" max="9989" width="16.08984375" style="4" customWidth="1"/>
    <col min="9990" max="9990" width="0.54296875" style="4" customWidth="1"/>
    <col min="9991" max="9991" width="1.453125" style="4" customWidth="1"/>
    <col min="9992" max="10235" width="9.08984375" style="4"/>
    <col min="10236" max="10236" width="55.36328125" style="4" customWidth="1"/>
    <col min="10237" max="10237" width="7.54296875" style="4" customWidth="1"/>
    <col min="10238" max="10238" width="0.90625" style="4" customWidth="1"/>
    <col min="10239" max="10239" width="16.08984375" style="4" customWidth="1"/>
    <col min="10240" max="10240" width="0.90625" style="4" customWidth="1"/>
    <col min="10241" max="10241" width="16.08984375" style="4" customWidth="1"/>
    <col min="10242" max="10242" width="0.90625" style="4" customWidth="1"/>
    <col min="10243" max="10243" width="16.08984375" style="4" customWidth="1"/>
    <col min="10244" max="10244" width="0.90625" style="4" customWidth="1"/>
    <col min="10245" max="10245" width="16.08984375" style="4" customWidth="1"/>
    <col min="10246" max="10246" width="0.54296875" style="4" customWidth="1"/>
    <col min="10247" max="10247" width="1.453125" style="4" customWidth="1"/>
    <col min="10248" max="10491" width="9.08984375" style="4"/>
    <col min="10492" max="10492" width="55.36328125" style="4" customWidth="1"/>
    <col min="10493" max="10493" width="7.54296875" style="4" customWidth="1"/>
    <col min="10494" max="10494" width="0.90625" style="4" customWidth="1"/>
    <col min="10495" max="10495" width="16.08984375" style="4" customWidth="1"/>
    <col min="10496" max="10496" width="0.90625" style="4" customWidth="1"/>
    <col min="10497" max="10497" width="16.08984375" style="4" customWidth="1"/>
    <col min="10498" max="10498" width="0.90625" style="4" customWidth="1"/>
    <col min="10499" max="10499" width="16.08984375" style="4" customWidth="1"/>
    <col min="10500" max="10500" width="0.90625" style="4" customWidth="1"/>
    <col min="10501" max="10501" width="16.08984375" style="4" customWidth="1"/>
    <col min="10502" max="10502" width="0.54296875" style="4" customWidth="1"/>
    <col min="10503" max="10503" width="1.453125" style="4" customWidth="1"/>
    <col min="10504" max="10747" width="9.08984375" style="4"/>
    <col min="10748" max="10748" width="55.36328125" style="4" customWidth="1"/>
    <col min="10749" max="10749" width="7.54296875" style="4" customWidth="1"/>
    <col min="10750" max="10750" width="0.90625" style="4" customWidth="1"/>
    <col min="10751" max="10751" width="16.08984375" style="4" customWidth="1"/>
    <col min="10752" max="10752" width="0.90625" style="4" customWidth="1"/>
    <col min="10753" max="10753" width="16.08984375" style="4" customWidth="1"/>
    <col min="10754" max="10754" width="0.90625" style="4" customWidth="1"/>
    <col min="10755" max="10755" width="16.08984375" style="4" customWidth="1"/>
    <col min="10756" max="10756" width="0.90625" style="4" customWidth="1"/>
    <col min="10757" max="10757" width="16.08984375" style="4" customWidth="1"/>
    <col min="10758" max="10758" width="0.54296875" style="4" customWidth="1"/>
    <col min="10759" max="10759" width="1.453125" style="4" customWidth="1"/>
    <col min="10760" max="11003" width="9.08984375" style="4"/>
    <col min="11004" max="11004" width="55.36328125" style="4" customWidth="1"/>
    <col min="11005" max="11005" width="7.54296875" style="4" customWidth="1"/>
    <col min="11006" max="11006" width="0.90625" style="4" customWidth="1"/>
    <col min="11007" max="11007" width="16.08984375" style="4" customWidth="1"/>
    <col min="11008" max="11008" width="0.90625" style="4" customWidth="1"/>
    <col min="11009" max="11009" width="16.08984375" style="4" customWidth="1"/>
    <col min="11010" max="11010" width="0.90625" style="4" customWidth="1"/>
    <col min="11011" max="11011" width="16.08984375" style="4" customWidth="1"/>
    <col min="11012" max="11012" width="0.90625" style="4" customWidth="1"/>
    <col min="11013" max="11013" width="16.08984375" style="4" customWidth="1"/>
    <col min="11014" max="11014" width="0.54296875" style="4" customWidth="1"/>
    <col min="11015" max="11015" width="1.453125" style="4" customWidth="1"/>
    <col min="11016" max="11259" width="9.08984375" style="4"/>
    <col min="11260" max="11260" width="55.36328125" style="4" customWidth="1"/>
    <col min="11261" max="11261" width="7.54296875" style="4" customWidth="1"/>
    <col min="11262" max="11262" width="0.90625" style="4" customWidth="1"/>
    <col min="11263" max="11263" width="16.08984375" style="4" customWidth="1"/>
    <col min="11264" max="11264" width="0.90625" style="4" customWidth="1"/>
    <col min="11265" max="11265" width="16.08984375" style="4" customWidth="1"/>
    <col min="11266" max="11266" width="0.90625" style="4" customWidth="1"/>
    <col min="11267" max="11267" width="16.08984375" style="4" customWidth="1"/>
    <col min="11268" max="11268" width="0.90625" style="4" customWidth="1"/>
    <col min="11269" max="11269" width="16.08984375" style="4" customWidth="1"/>
    <col min="11270" max="11270" width="0.54296875" style="4" customWidth="1"/>
    <col min="11271" max="11271" width="1.453125" style="4" customWidth="1"/>
    <col min="11272" max="11515" width="9.08984375" style="4"/>
    <col min="11516" max="11516" width="55.36328125" style="4" customWidth="1"/>
    <col min="11517" max="11517" width="7.54296875" style="4" customWidth="1"/>
    <col min="11518" max="11518" width="0.90625" style="4" customWidth="1"/>
    <col min="11519" max="11519" width="16.08984375" style="4" customWidth="1"/>
    <col min="11520" max="11520" width="0.90625" style="4" customWidth="1"/>
    <col min="11521" max="11521" width="16.08984375" style="4" customWidth="1"/>
    <col min="11522" max="11522" width="0.90625" style="4" customWidth="1"/>
    <col min="11523" max="11523" width="16.08984375" style="4" customWidth="1"/>
    <col min="11524" max="11524" width="0.90625" style="4" customWidth="1"/>
    <col min="11525" max="11525" width="16.08984375" style="4" customWidth="1"/>
    <col min="11526" max="11526" width="0.54296875" style="4" customWidth="1"/>
    <col min="11527" max="11527" width="1.453125" style="4" customWidth="1"/>
    <col min="11528" max="11771" width="9.08984375" style="4"/>
    <col min="11772" max="11772" width="55.36328125" style="4" customWidth="1"/>
    <col min="11773" max="11773" width="7.54296875" style="4" customWidth="1"/>
    <col min="11774" max="11774" width="0.90625" style="4" customWidth="1"/>
    <col min="11775" max="11775" width="16.08984375" style="4" customWidth="1"/>
    <col min="11776" max="11776" width="0.90625" style="4" customWidth="1"/>
    <col min="11777" max="11777" width="16.08984375" style="4" customWidth="1"/>
    <col min="11778" max="11778" width="0.90625" style="4" customWidth="1"/>
    <col min="11779" max="11779" width="16.08984375" style="4" customWidth="1"/>
    <col min="11780" max="11780" width="0.90625" style="4" customWidth="1"/>
    <col min="11781" max="11781" width="16.08984375" style="4" customWidth="1"/>
    <col min="11782" max="11782" width="0.54296875" style="4" customWidth="1"/>
    <col min="11783" max="11783" width="1.453125" style="4" customWidth="1"/>
    <col min="11784" max="12027" width="9.08984375" style="4"/>
    <col min="12028" max="12028" width="55.36328125" style="4" customWidth="1"/>
    <col min="12029" max="12029" width="7.54296875" style="4" customWidth="1"/>
    <col min="12030" max="12030" width="0.90625" style="4" customWidth="1"/>
    <col min="12031" max="12031" width="16.08984375" style="4" customWidth="1"/>
    <col min="12032" max="12032" width="0.90625" style="4" customWidth="1"/>
    <col min="12033" max="12033" width="16.08984375" style="4" customWidth="1"/>
    <col min="12034" max="12034" width="0.90625" style="4" customWidth="1"/>
    <col min="12035" max="12035" width="16.08984375" style="4" customWidth="1"/>
    <col min="12036" max="12036" width="0.90625" style="4" customWidth="1"/>
    <col min="12037" max="12037" width="16.08984375" style="4" customWidth="1"/>
    <col min="12038" max="12038" width="0.54296875" style="4" customWidth="1"/>
    <col min="12039" max="12039" width="1.453125" style="4" customWidth="1"/>
    <col min="12040" max="12283" width="9.08984375" style="4"/>
    <col min="12284" max="12284" width="55.36328125" style="4" customWidth="1"/>
    <col min="12285" max="12285" width="7.54296875" style="4" customWidth="1"/>
    <col min="12286" max="12286" width="0.90625" style="4" customWidth="1"/>
    <col min="12287" max="12287" width="16.08984375" style="4" customWidth="1"/>
    <col min="12288" max="12288" width="0.90625" style="4" customWidth="1"/>
    <col min="12289" max="12289" width="16.08984375" style="4" customWidth="1"/>
    <col min="12290" max="12290" width="0.90625" style="4" customWidth="1"/>
    <col min="12291" max="12291" width="16.08984375" style="4" customWidth="1"/>
    <col min="12292" max="12292" width="0.90625" style="4" customWidth="1"/>
    <col min="12293" max="12293" width="16.08984375" style="4" customWidth="1"/>
    <col min="12294" max="12294" width="0.54296875" style="4" customWidth="1"/>
    <col min="12295" max="12295" width="1.453125" style="4" customWidth="1"/>
    <col min="12296" max="12539" width="9.08984375" style="4"/>
    <col min="12540" max="12540" width="55.36328125" style="4" customWidth="1"/>
    <col min="12541" max="12541" width="7.54296875" style="4" customWidth="1"/>
    <col min="12542" max="12542" width="0.90625" style="4" customWidth="1"/>
    <col min="12543" max="12543" width="16.08984375" style="4" customWidth="1"/>
    <col min="12544" max="12544" width="0.90625" style="4" customWidth="1"/>
    <col min="12545" max="12545" width="16.08984375" style="4" customWidth="1"/>
    <col min="12546" max="12546" width="0.90625" style="4" customWidth="1"/>
    <col min="12547" max="12547" width="16.08984375" style="4" customWidth="1"/>
    <col min="12548" max="12548" width="0.90625" style="4" customWidth="1"/>
    <col min="12549" max="12549" width="16.08984375" style="4" customWidth="1"/>
    <col min="12550" max="12550" width="0.54296875" style="4" customWidth="1"/>
    <col min="12551" max="12551" width="1.453125" style="4" customWidth="1"/>
    <col min="12552" max="12795" width="9.08984375" style="4"/>
    <col min="12796" max="12796" width="55.36328125" style="4" customWidth="1"/>
    <col min="12797" max="12797" width="7.54296875" style="4" customWidth="1"/>
    <col min="12798" max="12798" width="0.90625" style="4" customWidth="1"/>
    <col min="12799" max="12799" width="16.08984375" style="4" customWidth="1"/>
    <col min="12800" max="12800" width="0.90625" style="4" customWidth="1"/>
    <col min="12801" max="12801" width="16.08984375" style="4" customWidth="1"/>
    <col min="12802" max="12802" width="0.90625" style="4" customWidth="1"/>
    <col min="12803" max="12803" width="16.08984375" style="4" customWidth="1"/>
    <col min="12804" max="12804" width="0.90625" style="4" customWidth="1"/>
    <col min="12805" max="12805" width="16.08984375" style="4" customWidth="1"/>
    <col min="12806" max="12806" width="0.54296875" style="4" customWidth="1"/>
    <col min="12807" max="12807" width="1.453125" style="4" customWidth="1"/>
    <col min="12808" max="13051" width="9.08984375" style="4"/>
    <col min="13052" max="13052" width="55.36328125" style="4" customWidth="1"/>
    <col min="13053" max="13053" width="7.54296875" style="4" customWidth="1"/>
    <col min="13054" max="13054" width="0.90625" style="4" customWidth="1"/>
    <col min="13055" max="13055" width="16.08984375" style="4" customWidth="1"/>
    <col min="13056" max="13056" width="0.90625" style="4" customWidth="1"/>
    <col min="13057" max="13057" width="16.08984375" style="4" customWidth="1"/>
    <col min="13058" max="13058" width="0.90625" style="4" customWidth="1"/>
    <col min="13059" max="13059" width="16.08984375" style="4" customWidth="1"/>
    <col min="13060" max="13060" width="0.90625" style="4" customWidth="1"/>
    <col min="13061" max="13061" width="16.08984375" style="4" customWidth="1"/>
    <col min="13062" max="13062" width="0.54296875" style="4" customWidth="1"/>
    <col min="13063" max="13063" width="1.453125" style="4" customWidth="1"/>
    <col min="13064" max="13307" width="9.08984375" style="4"/>
    <col min="13308" max="13308" width="55.36328125" style="4" customWidth="1"/>
    <col min="13309" max="13309" width="7.54296875" style="4" customWidth="1"/>
    <col min="13310" max="13310" width="0.90625" style="4" customWidth="1"/>
    <col min="13311" max="13311" width="16.08984375" style="4" customWidth="1"/>
    <col min="13312" max="13312" width="0.90625" style="4" customWidth="1"/>
    <col min="13313" max="13313" width="16.08984375" style="4" customWidth="1"/>
    <col min="13314" max="13314" width="0.90625" style="4" customWidth="1"/>
    <col min="13315" max="13315" width="16.08984375" style="4" customWidth="1"/>
    <col min="13316" max="13316" width="0.90625" style="4" customWidth="1"/>
    <col min="13317" max="13317" width="16.08984375" style="4" customWidth="1"/>
    <col min="13318" max="13318" width="0.54296875" style="4" customWidth="1"/>
    <col min="13319" max="13319" width="1.453125" style="4" customWidth="1"/>
    <col min="13320" max="13563" width="9.08984375" style="4"/>
    <col min="13564" max="13564" width="55.36328125" style="4" customWidth="1"/>
    <col min="13565" max="13565" width="7.54296875" style="4" customWidth="1"/>
    <col min="13566" max="13566" width="0.90625" style="4" customWidth="1"/>
    <col min="13567" max="13567" width="16.08984375" style="4" customWidth="1"/>
    <col min="13568" max="13568" width="0.90625" style="4" customWidth="1"/>
    <col min="13569" max="13569" width="16.08984375" style="4" customWidth="1"/>
    <col min="13570" max="13570" width="0.90625" style="4" customWidth="1"/>
    <col min="13571" max="13571" width="16.08984375" style="4" customWidth="1"/>
    <col min="13572" max="13572" width="0.90625" style="4" customWidth="1"/>
    <col min="13573" max="13573" width="16.08984375" style="4" customWidth="1"/>
    <col min="13574" max="13574" width="0.54296875" style="4" customWidth="1"/>
    <col min="13575" max="13575" width="1.453125" style="4" customWidth="1"/>
    <col min="13576" max="13819" width="9.08984375" style="4"/>
    <col min="13820" max="13820" width="55.36328125" style="4" customWidth="1"/>
    <col min="13821" max="13821" width="7.54296875" style="4" customWidth="1"/>
    <col min="13822" max="13822" width="0.90625" style="4" customWidth="1"/>
    <col min="13823" max="13823" width="16.08984375" style="4" customWidth="1"/>
    <col min="13824" max="13824" width="0.90625" style="4" customWidth="1"/>
    <col min="13825" max="13825" width="16.08984375" style="4" customWidth="1"/>
    <col min="13826" max="13826" width="0.90625" style="4" customWidth="1"/>
    <col min="13827" max="13827" width="16.08984375" style="4" customWidth="1"/>
    <col min="13828" max="13828" width="0.90625" style="4" customWidth="1"/>
    <col min="13829" max="13829" width="16.08984375" style="4" customWidth="1"/>
    <col min="13830" max="13830" width="0.54296875" style="4" customWidth="1"/>
    <col min="13831" max="13831" width="1.453125" style="4" customWidth="1"/>
    <col min="13832" max="14075" width="9.08984375" style="4"/>
    <col min="14076" max="14076" width="55.36328125" style="4" customWidth="1"/>
    <col min="14077" max="14077" width="7.54296875" style="4" customWidth="1"/>
    <col min="14078" max="14078" width="0.90625" style="4" customWidth="1"/>
    <col min="14079" max="14079" width="16.08984375" style="4" customWidth="1"/>
    <col min="14080" max="14080" width="0.90625" style="4" customWidth="1"/>
    <col min="14081" max="14081" width="16.08984375" style="4" customWidth="1"/>
    <col min="14082" max="14082" width="0.90625" style="4" customWidth="1"/>
    <col min="14083" max="14083" width="16.08984375" style="4" customWidth="1"/>
    <col min="14084" max="14084" width="0.90625" style="4" customWidth="1"/>
    <col min="14085" max="14085" width="16.08984375" style="4" customWidth="1"/>
    <col min="14086" max="14086" width="0.54296875" style="4" customWidth="1"/>
    <col min="14087" max="14087" width="1.453125" style="4" customWidth="1"/>
    <col min="14088" max="14331" width="9.08984375" style="4"/>
    <col min="14332" max="14332" width="55.36328125" style="4" customWidth="1"/>
    <col min="14333" max="14333" width="7.54296875" style="4" customWidth="1"/>
    <col min="14334" max="14334" width="0.90625" style="4" customWidth="1"/>
    <col min="14335" max="14335" width="16.08984375" style="4" customWidth="1"/>
    <col min="14336" max="14336" width="0.90625" style="4" customWidth="1"/>
    <col min="14337" max="14337" width="16.08984375" style="4" customWidth="1"/>
    <col min="14338" max="14338" width="0.90625" style="4" customWidth="1"/>
    <col min="14339" max="14339" width="16.08984375" style="4" customWidth="1"/>
    <col min="14340" max="14340" width="0.90625" style="4" customWidth="1"/>
    <col min="14341" max="14341" width="16.08984375" style="4" customWidth="1"/>
    <col min="14342" max="14342" width="0.54296875" style="4" customWidth="1"/>
    <col min="14343" max="14343" width="1.453125" style="4" customWidth="1"/>
    <col min="14344" max="14587" width="9.08984375" style="4"/>
    <col min="14588" max="14588" width="55.36328125" style="4" customWidth="1"/>
    <col min="14589" max="14589" width="7.54296875" style="4" customWidth="1"/>
    <col min="14590" max="14590" width="0.90625" style="4" customWidth="1"/>
    <col min="14591" max="14591" width="16.08984375" style="4" customWidth="1"/>
    <col min="14592" max="14592" width="0.90625" style="4" customWidth="1"/>
    <col min="14593" max="14593" width="16.08984375" style="4" customWidth="1"/>
    <col min="14594" max="14594" width="0.90625" style="4" customWidth="1"/>
    <col min="14595" max="14595" width="16.08984375" style="4" customWidth="1"/>
    <col min="14596" max="14596" width="0.90625" style="4" customWidth="1"/>
    <col min="14597" max="14597" width="16.08984375" style="4" customWidth="1"/>
    <col min="14598" max="14598" width="0.54296875" style="4" customWidth="1"/>
    <col min="14599" max="14599" width="1.453125" style="4" customWidth="1"/>
    <col min="14600" max="14843" width="9.08984375" style="4"/>
    <col min="14844" max="14844" width="55.36328125" style="4" customWidth="1"/>
    <col min="14845" max="14845" width="7.54296875" style="4" customWidth="1"/>
    <col min="14846" max="14846" width="0.90625" style="4" customWidth="1"/>
    <col min="14847" max="14847" width="16.08984375" style="4" customWidth="1"/>
    <col min="14848" max="14848" width="0.90625" style="4" customWidth="1"/>
    <col min="14849" max="14849" width="16.08984375" style="4" customWidth="1"/>
    <col min="14850" max="14850" width="0.90625" style="4" customWidth="1"/>
    <col min="14851" max="14851" width="16.08984375" style="4" customWidth="1"/>
    <col min="14852" max="14852" width="0.90625" style="4" customWidth="1"/>
    <col min="14853" max="14853" width="16.08984375" style="4" customWidth="1"/>
    <col min="14854" max="14854" width="0.54296875" style="4" customWidth="1"/>
    <col min="14855" max="14855" width="1.453125" style="4" customWidth="1"/>
    <col min="14856" max="15099" width="9.08984375" style="4"/>
    <col min="15100" max="15100" width="55.36328125" style="4" customWidth="1"/>
    <col min="15101" max="15101" width="7.54296875" style="4" customWidth="1"/>
    <col min="15102" max="15102" width="0.90625" style="4" customWidth="1"/>
    <col min="15103" max="15103" width="16.08984375" style="4" customWidth="1"/>
    <col min="15104" max="15104" width="0.90625" style="4" customWidth="1"/>
    <col min="15105" max="15105" width="16.08984375" style="4" customWidth="1"/>
    <col min="15106" max="15106" width="0.90625" style="4" customWidth="1"/>
    <col min="15107" max="15107" width="16.08984375" style="4" customWidth="1"/>
    <col min="15108" max="15108" width="0.90625" style="4" customWidth="1"/>
    <col min="15109" max="15109" width="16.08984375" style="4" customWidth="1"/>
    <col min="15110" max="15110" width="0.54296875" style="4" customWidth="1"/>
    <col min="15111" max="15111" width="1.453125" style="4" customWidth="1"/>
    <col min="15112" max="15355" width="9.08984375" style="4"/>
    <col min="15356" max="15356" width="55.36328125" style="4" customWidth="1"/>
    <col min="15357" max="15357" width="7.54296875" style="4" customWidth="1"/>
    <col min="15358" max="15358" width="0.90625" style="4" customWidth="1"/>
    <col min="15359" max="15359" width="16.08984375" style="4" customWidth="1"/>
    <col min="15360" max="15360" width="0.90625" style="4" customWidth="1"/>
    <col min="15361" max="15361" width="16.08984375" style="4" customWidth="1"/>
    <col min="15362" max="15362" width="0.90625" style="4" customWidth="1"/>
    <col min="15363" max="15363" width="16.08984375" style="4" customWidth="1"/>
    <col min="15364" max="15364" width="0.90625" style="4" customWidth="1"/>
    <col min="15365" max="15365" width="16.08984375" style="4" customWidth="1"/>
    <col min="15366" max="15366" width="0.54296875" style="4" customWidth="1"/>
    <col min="15367" max="15367" width="1.453125" style="4" customWidth="1"/>
    <col min="15368" max="15611" width="9.08984375" style="4"/>
    <col min="15612" max="15612" width="55.36328125" style="4" customWidth="1"/>
    <col min="15613" max="15613" width="7.54296875" style="4" customWidth="1"/>
    <col min="15614" max="15614" width="0.90625" style="4" customWidth="1"/>
    <col min="15615" max="15615" width="16.08984375" style="4" customWidth="1"/>
    <col min="15616" max="15616" width="0.90625" style="4" customWidth="1"/>
    <col min="15617" max="15617" width="16.08984375" style="4" customWidth="1"/>
    <col min="15618" max="15618" width="0.90625" style="4" customWidth="1"/>
    <col min="15619" max="15619" width="16.08984375" style="4" customWidth="1"/>
    <col min="15620" max="15620" width="0.90625" style="4" customWidth="1"/>
    <col min="15621" max="15621" width="16.08984375" style="4" customWidth="1"/>
    <col min="15622" max="15622" width="0.54296875" style="4" customWidth="1"/>
    <col min="15623" max="15623" width="1.453125" style="4" customWidth="1"/>
    <col min="15624" max="15867" width="9.08984375" style="4"/>
    <col min="15868" max="15868" width="55.36328125" style="4" customWidth="1"/>
    <col min="15869" max="15869" width="7.54296875" style="4" customWidth="1"/>
    <col min="15870" max="15870" width="0.90625" style="4" customWidth="1"/>
    <col min="15871" max="15871" width="16.08984375" style="4" customWidth="1"/>
    <col min="15872" max="15872" width="0.90625" style="4" customWidth="1"/>
    <col min="15873" max="15873" width="16.08984375" style="4" customWidth="1"/>
    <col min="15874" max="15874" width="0.90625" style="4" customWidth="1"/>
    <col min="15875" max="15875" width="16.08984375" style="4" customWidth="1"/>
    <col min="15876" max="15876" width="0.90625" style="4" customWidth="1"/>
    <col min="15877" max="15877" width="16.08984375" style="4" customWidth="1"/>
    <col min="15878" max="15878" width="0.54296875" style="4" customWidth="1"/>
    <col min="15879" max="15879" width="1.453125" style="4" customWidth="1"/>
    <col min="15880" max="16123" width="9.08984375" style="4"/>
    <col min="16124" max="16124" width="55.36328125" style="4" customWidth="1"/>
    <col min="16125" max="16125" width="7.54296875" style="4" customWidth="1"/>
    <col min="16126" max="16126" width="0.90625" style="4" customWidth="1"/>
    <col min="16127" max="16127" width="16.08984375" style="4" customWidth="1"/>
    <col min="16128" max="16128" width="0.90625" style="4" customWidth="1"/>
    <col min="16129" max="16129" width="16.08984375" style="4" customWidth="1"/>
    <col min="16130" max="16130" width="0.90625" style="4" customWidth="1"/>
    <col min="16131" max="16131" width="16.08984375" style="4" customWidth="1"/>
    <col min="16132" max="16132" width="0.90625" style="4" customWidth="1"/>
    <col min="16133" max="16133" width="16.08984375" style="4" customWidth="1"/>
    <col min="16134" max="16134" width="0.54296875" style="4" customWidth="1"/>
    <col min="16135" max="16135" width="1.453125" style="4" customWidth="1"/>
    <col min="16136" max="16384" width="9.08984375" style="4"/>
  </cols>
  <sheetData>
    <row r="1" spans="1:11" ht="24" customHeight="1">
      <c r="J1" s="6" t="s">
        <v>42</v>
      </c>
    </row>
    <row r="2" spans="1:11" ht="24" customHeight="1">
      <c r="A2" s="1" t="s">
        <v>101</v>
      </c>
      <c r="B2" s="26"/>
      <c r="C2" s="26"/>
      <c r="D2" s="26"/>
      <c r="E2" s="26"/>
      <c r="F2" s="26"/>
      <c r="G2" s="26"/>
      <c r="H2" s="36"/>
      <c r="I2" s="36"/>
      <c r="J2" s="36"/>
      <c r="K2" s="26"/>
    </row>
    <row r="3" spans="1:11" ht="24" customHeight="1">
      <c r="A3" s="2" t="s">
        <v>142</v>
      </c>
      <c r="B3" s="26"/>
      <c r="C3" s="26"/>
      <c r="D3" s="7"/>
      <c r="E3" s="26"/>
      <c r="F3" s="26"/>
      <c r="G3" s="26"/>
      <c r="H3" s="36"/>
      <c r="I3" s="36"/>
      <c r="J3" s="36"/>
      <c r="K3" s="26"/>
    </row>
    <row r="4" spans="1:11" ht="24" customHeight="1">
      <c r="A4" s="2" t="s">
        <v>219</v>
      </c>
      <c r="B4" s="26"/>
      <c r="C4" s="26"/>
      <c r="D4" s="26"/>
      <c r="E4" s="26"/>
      <c r="F4" s="26"/>
      <c r="G4" s="26"/>
      <c r="H4" s="36"/>
      <c r="I4" s="36"/>
      <c r="J4" s="36"/>
      <c r="K4" s="26"/>
    </row>
    <row r="5" spans="1:11" ht="24" customHeight="1">
      <c r="A5" s="93" t="s">
        <v>28</v>
      </c>
      <c r="B5" s="93"/>
      <c r="C5" s="93"/>
      <c r="D5" s="93"/>
      <c r="E5" s="93"/>
      <c r="F5" s="93"/>
      <c r="G5" s="93"/>
      <c r="H5" s="93"/>
      <c r="I5" s="93"/>
      <c r="J5" s="93"/>
      <c r="K5" s="26"/>
    </row>
    <row r="6" spans="1:11" ht="24" customHeight="1">
      <c r="A6" s="6"/>
      <c r="B6" s="7"/>
      <c r="C6" s="6"/>
      <c r="D6" s="94" t="s">
        <v>14</v>
      </c>
      <c r="E6" s="94"/>
      <c r="F6" s="94"/>
      <c r="H6" s="94" t="s">
        <v>15</v>
      </c>
      <c r="I6" s="94"/>
      <c r="J6" s="94"/>
      <c r="K6" s="26"/>
    </row>
    <row r="7" spans="1:11" ht="24" customHeight="1">
      <c r="B7" s="8" t="s">
        <v>89</v>
      </c>
      <c r="C7" s="9"/>
      <c r="D7" s="37">
        <v>2023</v>
      </c>
      <c r="E7" s="12"/>
      <c r="F7" s="37">
        <v>2022</v>
      </c>
      <c r="G7" s="12"/>
      <c r="H7" s="37">
        <v>2023</v>
      </c>
      <c r="I7" s="12"/>
      <c r="J7" s="37">
        <v>2022</v>
      </c>
      <c r="K7" s="26"/>
    </row>
    <row r="8" spans="1:11" ht="24" customHeight="1">
      <c r="A8" s="38" t="s">
        <v>127</v>
      </c>
      <c r="B8" s="12"/>
      <c r="C8" s="9"/>
      <c r="D8" s="12"/>
      <c r="E8" s="12"/>
      <c r="F8" s="12"/>
      <c r="G8" s="12"/>
      <c r="H8" s="12"/>
      <c r="I8" s="12"/>
      <c r="J8" s="12"/>
      <c r="K8" s="26"/>
    </row>
    <row r="9" spans="1:11" ht="24" customHeight="1">
      <c r="A9" s="39" t="s">
        <v>33</v>
      </c>
      <c r="B9" s="26"/>
      <c r="C9" s="9"/>
      <c r="D9" s="12"/>
      <c r="E9" s="12"/>
      <c r="F9" s="12"/>
      <c r="G9" s="12"/>
      <c r="H9" s="12"/>
      <c r="I9" s="12"/>
      <c r="J9" s="12"/>
      <c r="K9" s="26"/>
    </row>
    <row r="10" spans="1:11" ht="24" customHeight="1">
      <c r="A10" s="7" t="s">
        <v>132</v>
      </c>
      <c r="B10" s="14"/>
      <c r="D10" s="40">
        <v>20863671</v>
      </c>
      <c r="E10" s="41">
        <v>0</v>
      </c>
      <c r="F10" s="40">
        <v>8808082</v>
      </c>
      <c r="G10" s="40"/>
      <c r="H10" s="41">
        <v>0</v>
      </c>
      <c r="I10" s="41"/>
      <c r="J10" s="41">
        <v>0</v>
      </c>
      <c r="K10" s="26"/>
    </row>
    <row r="11" spans="1:11" ht="24" customHeight="1">
      <c r="A11" s="7" t="s">
        <v>97</v>
      </c>
      <c r="B11" s="14"/>
      <c r="D11" s="40">
        <v>166936397</v>
      </c>
      <c r="E11" s="40">
        <v>0</v>
      </c>
      <c r="F11" s="40">
        <v>31776178</v>
      </c>
      <c r="G11" s="40"/>
      <c r="H11" s="41">
        <v>129385741</v>
      </c>
      <c r="I11" s="40"/>
      <c r="J11" s="41">
        <v>23916856</v>
      </c>
      <c r="K11" s="26"/>
    </row>
    <row r="12" spans="1:11" ht="24" customHeight="1">
      <c r="A12" s="7" t="s">
        <v>182</v>
      </c>
      <c r="B12" s="14"/>
      <c r="D12" s="40">
        <v>-17895038</v>
      </c>
      <c r="E12" s="41">
        <v>0</v>
      </c>
      <c r="F12" s="40">
        <v>713588</v>
      </c>
      <c r="G12" s="41"/>
      <c r="H12" s="41">
        <v>-20208782</v>
      </c>
      <c r="I12" s="41"/>
      <c r="J12" s="41">
        <v>-4453049</v>
      </c>
      <c r="K12" s="26"/>
    </row>
    <row r="13" spans="1:11" ht="24" customHeight="1">
      <c r="A13" s="7" t="s">
        <v>109</v>
      </c>
      <c r="B13" s="18"/>
      <c r="D13" s="40">
        <v>13563929</v>
      </c>
      <c r="E13" s="40">
        <v>0</v>
      </c>
      <c r="F13" s="40">
        <v>13236328</v>
      </c>
      <c r="G13" s="40"/>
      <c r="H13" s="41">
        <v>13563929</v>
      </c>
      <c r="I13" s="40"/>
      <c r="J13" s="41">
        <v>13236328</v>
      </c>
      <c r="K13" s="26"/>
    </row>
    <row r="14" spans="1:11" ht="24" customHeight="1">
      <c r="A14" s="7" t="s">
        <v>32</v>
      </c>
      <c r="B14" s="18"/>
      <c r="D14" s="42">
        <v>3053166</v>
      </c>
      <c r="E14" s="41">
        <v>0</v>
      </c>
      <c r="F14" s="42">
        <v>1594079</v>
      </c>
      <c r="G14" s="41"/>
      <c r="H14" s="43">
        <v>8530614</v>
      </c>
      <c r="I14" s="41"/>
      <c r="J14" s="43">
        <v>9178847</v>
      </c>
      <c r="K14" s="26"/>
    </row>
    <row r="15" spans="1:11" ht="24" customHeight="1">
      <c r="A15" s="39" t="s">
        <v>34</v>
      </c>
      <c r="B15" s="18"/>
      <c r="D15" s="43">
        <f>SUM(D10:D14)</f>
        <v>186522125</v>
      </c>
      <c r="E15" s="41"/>
      <c r="F15" s="43">
        <f>SUM(F10:F14)</f>
        <v>56128255</v>
      </c>
      <c r="G15" s="41"/>
      <c r="H15" s="43">
        <f>SUM(H10:H14)</f>
        <v>131271502</v>
      </c>
      <c r="I15" s="41"/>
      <c r="J15" s="43">
        <f>SUM(J10:J14)</f>
        <v>41878982</v>
      </c>
      <c r="K15" s="26"/>
    </row>
    <row r="16" spans="1:11" ht="24" customHeight="1">
      <c r="A16" s="39" t="s">
        <v>35</v>
      </c>
      <c r="B16" s="18"/>
      <c r="D16" s="41"/>
      <c r="E16" s="41"/>
      <c r="F16" s="41"/>
      <c r="G16" s="41"/>
      <c r="H16" s="41"/>
      <c r="I16" s="41"/>
      <c r="J16" s="41"/>
      <c r="K16" s="26"/>
    </row>
    <row r="17" spans="1:11" ht="24" customHeight="1">
      <c r="A17" s="7" t="s">
        <v>36</v>
      </c>
      <c r="B17" s="22"/>
      <c r="D17" s="41">
        <v>70910155</v>
      </c>
      <c r="E17" s="41"/>
      <c r="F17" s="41">
        <v>53594227</v>
      </c>
      <c r="G17" s="41"/>
      <c r="H17" s="41">
        <v>24590181</v>
      </c>
      <c r="I17" s="41"/>
      <c r="J17" s="41">
        <v>25098854</v>
      </c>
      <c r="K17" s="26"/>
    </row>
    <row r="18" spans="1:11" ht="24" customHeight="1">
      <c r="A18" s="7" t="s">
        <v>133</v>
      </c>
      <c r="B18" s="14"/>
      <c r="D18" s="41">
        <v>5573961</v>
      </c>
      <c r="E18" s="41"/>
      <c r="F18" s="41">
        <v>2294833</v>
      </c>
      <c r="G18" s="41"/>
      <c r="H18" s="41">
        <v>2391292</v>
      </c>
      <c r="I18" s="41"/>
      <c r="J18" s="41">
        <v>3493237</v>
      </c>
      <c r="K18" s="26"/>
    </row>
    <row r="19" spans="1:11" ht="24" customHeight="1">
      <c r="A19" s="7" t="s">
        <v>208</v>
      </c>
      <c r="B19" s="14"/>
      <c r="D19" s="41">
        <v>35325336</v>
      </c>
      <c r="E19" s="41"/>
      <c r="F19" s="41">
        <v>800023</v>
      </c>
      <c r="G19" s="41"/>
      <c r="H19" s="41">
        <v>0</v>
      </c>
      <c r="I19" s="41"/>
      <c r="J19" s="41">
        <v>-1100000</v>
      </c>
      <c r="K19" s="26"/>
    </row>
    <row r="20" spans="1:11" ht="24" customHeight="1">
      <c r="A20" s="7" t="s">
        <v>37</v>
      </c>
      <c r="B20" s="14"/>
      <c r="D20" s="43">
        <v>40141717</v>
      </c>
      <c r="E20" s="41"/>
      <c r="F20" s="43">
        <v>25268529</v>
      </c>
      <c r="G20" s="41"/>
      <c r="H20" s="43">
        <v>13836531</v>
      </c>
      <c r="I20" s="41"/>
      <c r="J20" s="43">
        <v>9641565</v>
      </c>
      <c r="K20" s="26"/>
    </row>
    <row r="21" spans="1:11" ht="24" customHeight="1">
      <c r="A21" s="39" t="s">
        <v>38</v>
      </c>
      <c r="B21" s="14"/>
      <c r="D21" s="43">
        <f>SUM(D17:D20)</f>
        <v>151951169</v>
      </c>
      <c r="E21" s="41"/>
      <c r="F21" s="43">
        <f>SUM(F17:F20)</f>
        <v>81957612</v>
      </c>
      <c r="G21" s="41"/>
      <c r="H21" s="43">
        <f>SUM(H17:H20)</f>
        <v>40818004</v>
      </c>
      <c r="I21" s="41"/>
      <c r="J21" s="43">
        <f>SUM(J17:J20)</f>
        <v>37133656</v>
      </c>
      <c r="K21" s="26"/>
    </row>
    <row r="22" spans="1:11" ht="24" customHeight="1">
      <c r="A22" s="39" t="s">
        <v>192</v>
      </c>
      <c r="B22" s="14"/>
      <c r="D22" s="41">
        <f>SUM(D15-D21)</f>
        <v>34570956</v>
      </c>
      <c r="E22" s="41"/>
      <c r="F22" s="41">
        <f>SUM(F15-F21)</f>
        <v>-25829357</v>
      </c>
      <c r="G22" s="41"/>
      <c r="H22" s="41">
        <f>SUM(H15-H21)</f>
        <v>90453498</v>
      </c>
      <c r="I22" s="41"/>
      <c r="J22" s="41">
        <f>SUM(J15-J21)</f>
        <v>4745326</v>
      </c>
      <c r="K22" s="26"/>
    </row>
    <row r="23" spans="1:11" ht="24" customHeight="1">
      <c r="A23" s="44" t="s">
        <v>39</v>
      </c>
      <c r="B23" s="14"/>
      <c r="D23" s="41">
        <v>-890249</v>
      </c>
      <c r="E23" s="41"/>
      <c r="F23" s="41">
        <v>-1610284</v>
      </c>
      <c r="G23" s="41"/>
      <c r="H23" s="41">
        <v>-304170</v>
      </c>
      <c r="I23" s="41"/>
      <c r="J23" s="41">
        <v>-678988</v>
      </c>
      <c r="K23" s="26"/>
    </row>
    <row r="24" spans="1:11" ht="24" customHeight="1">
      <c r="A24" s="44" t="s">
        <v>183</v>
      </c>
      <c r="B24" s="22"/>
      <c r="D24" s="41">
        <v>0</v>
      </c>
      <c r="E24" s="41"/>
      <c r="F24" s="41">
        <v>0</v>
      </c>
      <c r="G24" s="41"/>
      <c r="H24" s="41">
        <v>-44326667</v>
      </c>
      <c r="I24" s="41"/>
      <c r="J24" s="41">
        <v>0</v>
      </c>
      <c r="K24" s="26"/>
    </row>
    <row r="25" spans="1:11" ht="24" customHeight="1">
      <c r="A25" s="44" t="s">
        <v>143</v>
      </c>
      <c r="B25" s="14">
        <v>8</v>
      </c>
      <c r="D25" s="43">
        <v>20259114</v>
      </c>
      <c r="E25" s="41"/>
      <c r="F25" s="43">
        <v>30115605</v>
      </c>
      <c r="G25" s="41"/>
      <c r="H25" s="43">
        <v>0</v>
      </c>
      <c r="I25" s="41"/>
      <c r="J25" s="43">
        <v>0</v>
      </c>
      <c r="K25" s="26"/>
    </row>
    <row r="26" spans="1:11" ht="24" customHeight="1">
      <c r="A26" s="39" t="s">
        <v>246</v>
      </c>
      <c r="D26" s="41">
        <f>SUM(D22:D25)</f>
        <v>53939821</v>
      </c>
      <c r="E26" s="41"/>
      <c r="F26" s="41">
        <f>SUM(F22:F25)</f>
        <v>2675964</v>
      </c>
      <c r="G26" s="41"/>
      <c r="H26" s="41">
        <f>SUM(H22:H25)</f>
        <v>45822661</v>
      </c>
      <c r="I26" s="41"/>
      <c r="J26" s="41">
        <f>SUM(J22:J25)</f>
        <v>4066338</v>
      </c>
      <c r="K26" s="26"/>
    </row>
    <row r="27" spans="1:11" ht="24" customHeight="1">
      <c r="A27" s="44" t="s">
        <v>239</v>
      </c>
      <c r="B27" s="14">
        <v>11</v>
      </c>
      <c r="D27" s="43">
        <v>-15874000</v>
      </c>
      <c r="E27" s="41"/>
      <c r="F27" s="43">
        <v>-1244098</v>
      </c>
      <c r="G27" s="41"/>
      <c r="H27" s="43">
        <v>-15920656</v>
      </c>
      <c r="I27" s="41"/>
      <c r="J27" s="43">
        <v>-906911</v>
      </c>
      <c r="K27" s="26"/>
    </row>
    <row r="28" spans="1:11" ht="24" customHeight="1">
      <c r="A28" s="45" t="s">
        <v>88</v>
      </c>
      <c r="B28" s="22"/>
      <c r="D28" s="43">
        <f>SUM(D26:D27)</f>
        <v>38065821</v>
      </c>
      <c r="E28" s="41"/>
      <c r="F28" s="43">
        <f>SUM(F26:F27)</f>
        <v>1431866</v>
      </c>
      <c r="G28" s="41"/>
      <c r="H28" s="43">
        <f>SUM(H26:H27)</f>
        <v>29902005</v>
      </c>
      <c r="I28" s="41"/>
      <c r="J28" s="43">
        <f>SUM(J26:J27)</f>
        <v>3159427</v>
      </c>
      <c r="K28" s="26"/>
    </row>
    <row r="29" spans="1:11" ht="24" customHeight="1">
      <c r="A29" s="46"/>
      <c r="B29" s="22"/>
      <c r="D29" s="41"/>
      <c r="E29" s="41"/>
      <c r="F29" s="41"/>
      <c r="G29" s="41"/>
      <c r="H29" s="41"/>
      <c r="I29" s="41"/>
      <c r="J29" s="41"/>
      <c r="K29" s="26"/>
    </row>
    <row r="30" spans="1:11" ht="24" customHeight="1">
      <c r="A30" s="46" t="s">
        <v>16</v>
      </c>
      <c r="B30" s="22"/>
      <c r="D30" s="41"/>
      <c r="E30" s="41"/>
      <c r="F30" s="41"/>
      <c r="G30" s="41"/>
      <c r="H30" s="41"/>
      <c r="I30" s="41"/>
      <c r="J30" s="41"/>
      <c r="K30" s="26"/>
    </row>
    <row r="31" spans="1:11" ht="24" customHeight="1">
      <c r="A31" s="46"/>
      <c r="B31" s="22"/>
      <c r="D31" s="41"/>
      <c r="E31" s="41"/>
      <c r="F31" s="41"/>
      <c r="G31" s="41"/>
      <c r="H31" s="41"/>
      <c r="I31" s="41"/>
      <c r="J31" s="41"/>
      <c r="K31" s="26"/>
    </row>
    <row r="32" spans="1:11" ht="24" customHeight="1">
      <c r="A32" s="46"/>
      <c r="B32" s="22"/>
      <c r="D32" s="41"/>
      <c r="E32" s="41"/>
      <c r="F32" s="41"/>
      <c r="G32" s="41"/>
      <c r="H32" s="41"/>
      <c r="I32" s="41"/>
      <c r="J32" s="41"/>
      <c r="K32" s="26"/>
    </row>
    <row r="33" spans="1:11" ht="24" customHeight="1">
      <c r="A33" s="46"/>
      <c r="B33" s="22"/>
      <c r="D33" s="41"/>
      <c r="E33" s="41"/>
      <c r="F33" s="41"/>
      <c r="G33" s="41"/>
      <c r="H33" s="41"/>
      <c r="I33" s="41"/>
      <c r="J33" s="41"/>
      <c r="K33" s="26"/>
    </row>
    <row r="34" spans="1:11" ht="24" customHeight="1">
      <c r="A34" s="46"/>
      <c r="B34" s="22"/>
      <c r="D34" s="41"/>
      <c r="E34" s="41"/>
      <c r="F34" s="41"/>
      <c r="G34" s="41"/>
      <c r="H34" s="41"/>
      <c r="I34" s="41"/>
      <c r="J34" s="41"/>
      <c r="K34" s="26"/>
    </row>
    <row r="35" spans="1:11" ht="24" customHeight="1">
      <c r="A35" s="46"/>
      <c r="B35" s="22"/>
      <c r="D35" s="41"/>
      <c r="E35" s="41"/>
      <c r="F35" s="41"/>
      <c r="G35" s="41"/>
      <c r="H35" s="41"/>
      <c r="I35" s="41"/>
      <c r="J35" s="41"/>
      <c r="K35" s="26"/>
    </row>
    <row r="36" spans="1:11" ht="24" customHeight="1">
      <c r="A36" s="46"/>
      <c r="B36" s="22"/>
      <c r="D36" s="41"/>
      <c r="E36" s="41"/>
      <c r="F36" s="41"/>
      <c r="G36" s="41"/>
      <c r="H36" s="41"/>
      <c r="I36" s="41"/>
      <c r="J36" s="41"/>
      <c r="K36" s="26"/>
    </row>
    <row r="37" spans="1:11" ht="24" customHeight="1">
      <c r="J37" s="6" t="s">
        <v>42</v>
      </c>
      <c r="K37" s="26"/>
    </row>
    <row r="38" spans="1:11" ht="24" customHeight="1">
      <c r="A38" s="1" t="s">
        <v>101</v>
      </c>
      <c r="B38" s="26"/>
      <c r="C38" s="26"/>
      <c r="D38" s="26"/>
      <c r="E38" s="26"/>
      <c r="F38" s="26"/>
      <c r="G38" s="26"/>
      <c r="H38" s="36"/>
      <c r="I38" s="36"/>
      <c r="J38" s="36"/>
      <c r="K38" s="26"/>
    </row>
    <row r="39" spans="1:11" ht="24" customHeight="1">
      <c r="A39" s="2" t="s">
        <v>144</v>
      </c>
      <c r="B39" s="26"/>
      <c r="C39" s="26"/>
      <c r="D39" s="7"/>
      <c r="E39" s="26"/>
      <c r="F39" s="26"/>
      <c r="G39" s="26"/>
      <c r="H39" s="36"/>
      <c r="I39" s="36"/>
      <c r="J39" s="36"/>
      <c r="K39" s="26"/>
    </row>
    <row r="40" spans="1:11" ht="24" customHeight="1">
      <c r="A40" s="2" t="s">
        <v>219</v>
      </c>
      <c r="B40" s="26"/>
      <c r="C40" s="26"/>
      <c r="D40" s="26"/>
      <c r="E40" s="26"/>
      <c r="F40" s="26"/>
      <c r="G40" s="26"/>
      <c r="H40" s="36"/>
      <c r="I40" s="36"/>
      <c r="J40" s="36"/>
      <c r="K40" s="26"/>
    </row>
    <row r="41" spans="1:11" ht="24" customHeight="1">
      <c r="A41" s="93" t="s">
        <v>28</v>
      </c>
      <c r="B41" s="93"/>
      <c r="C41" s="93"/>
      <c r="D41" s="93"/>
      <c r="E41" s="93"/>
      <c r="F41" s="93"/>
      <c r="G41" s="93"/>
      <c r="H41" s="93"/>
      <c r="I41" s="93"/>
      <c r="J41" s="93"/>
      <c r="K41" s="26"/>
    </row>
    <row r="42" spans="1:11" ht="24" customHeight="1">
      <c r="A42" s="6"/>
      <c r="B42" s="7"/>
      <c r="C42" s="6"/>
      <c r="D42" s="94" t="s">
        <v>14</v>
      </c>
      <c r="E42" s="94"/>
      <c r="F42" s="94"/>
      <c r="H42" s="94" t="s">
        <v>15</v>
      </c>
      <c r="I42" s="94"/>
      <c r="J42" s="94"/>
      <c r="K42" s="26"/>
    </row>
    <row r="43" spans="1:11" ht="24" customHeight="1">
      <c r="B43" s="8" t="s">
        <v>89</v>
      </c>
      <c r="C43" s="9"/>
      <c r="D43" s="37">
        <v>2023</v>
      </c>
      <c r="E43" s="12"/>
      <c r="F43" s="37">
        <v>2022</v>
      </c>
      <c r="G43" s="12"/>
      <c r="H43" s="37">
        <v>2023</v>
      </c>
      <c r="I43" s="12"/>
      <c r="J43" s="37">
        <v>2022</v>
      </c>
      <c r="K43" s="26"/>
    </row>
    <row r="44" spans="1:11" ht="24" customHeight="1">
      <c r="A44" s="39" t="s">
        <v>128</v>
      </c>
      <c r="B44" s="22"/>
      <c r="D44" s="41"/>
      <c r="E44" s="41"/>
      <c r="F44" s="41"/>
      <c r="G44" s="41"/>
      <c r="H44" s="41"/>
      <c r="I44" s="41"/>
      <c r="J44" s="41"/>
      <c r="K44" s="26"/>
    </row>
    <row r="45" spans="1:11" ht="24" customHeight="1">
      <c r="A45" s="45" t="s">
        <v>185</v>
      </c>
      <c r="B45" s="22"/>
      <c r="D45" s="41"/>
      <c r="E45" s="41"/>
      <c r="F45" s="41"/>
      <c r="G45" s="41"/>
      <c r="H45" s="41"/>
      <c r="I45" s="41"/>
      <c r="J45" s="41"/>
      <c r="K45" s="26"/>
    </row>
    <row r="46" spans="1:11" ht="24" customHeight="1">
      <c r="A46" s="45" t="s">
        <v>186</v>
      </c>
      <c r="B46" s="22"/>
      <c r="D46" s="41"/>
      <c r="E46" s="41"/>
      <c r="F46" s="41"/>
      <c r="G46" s="41"/>
      <c r="H46" s="41"/>
      <c r="I46" s="41"/>
      <c r="J46" s="41"/>
      <c r="K46" s="26"/>
    </row>
    <row r="47" spans="1:11" ht="24" customHeight="1">
      <c r="A47" s="44" t="s">
        <v>216</v>
      </c>
      <c r="B47" s="22"/>
      <c r="H47" s="4"/>
      <c r="I47" s="4"/>
      <c r="J47" s="4"/>
      <c r="K47" s="26"/>
    </row>
    <row r="48" spans="1:11" ht="24" customHeight="1">
      <c r="A48" s="7" t="s">
        <v>43</v>
      </c>
      <c r="B48" s="22"/>
      <c r="D48" s="41">
        <v>-5343396</v>
      </c>
      <c r="E48" s="41"/>
      <c r="F48" s="41">
        <v>-31601936</v>
      </c>
      <c r="G48" s="41"/>
      <c r="H48" s="41">
        <v>-5343396</v>
      </c>
      <c r="I48" s="41"/>
      <c r="J48" s="41">
        <v>-31601936</v>
      </c>
      <c r="K48" s="26"/>
    </row>
    <row r="49" spans="1:17" ht="24" customHeight="1">
      <c r="A49" s="7" t="s">
        <v>218</v>
      </c>
      <c r="B49" s="22"/>
      <c r="D49" s="41"/>
      <c r="E49" s="41"/>
      <c r="F49" s="41"/>
      <c r="G49" s="41"/>
      <c r="H49" s="41"/>
      <c r="I49" s="41"/>
      <c r="J49" s="41"/>
      <c r="K49" s="26"/>
    </row>
    <row r="50" spans="1:17" ht="24" customHeight="1">
      <c r="A50" s="7" t="s">
        <v>188</v>
      </c>
      <c r="B50" s="22"/>
      <c r="D50" s="41">
        <v>8932</v>
      </c>
      <c r="E50" s="41"/>
      <c r="F50" s="41">
        <v>351929</v>
      </c>
      <c r="G50" s="41"/>
      <c r="H50" s="41">
        <v>0</v>
      </c>
      <c r="I50" s="41"/>
      <c r="J50" s="41">
        <v>0</v>
      </c>
      <c r="K50" s="26"/>
    </row>
    <row r="51" spans="1:17" ht="24" customHeight="1">
      <c r="A51" s="7" t="s">
        <v>44</v>
      </c>
      <c r="B51" s="22"/>
      <c r="H51" s="4"/>
      <c r="I51" s="4"/>
      <c r="J51" s="4"/>
      <c r="K51" s="26"/>
    </row>
    <row r="52" spans="1:17" ht="24" customHeight="1">
      <c r="A52" s="7" t="s">
        <v>189</v>
      </c>
      <c r="B52" s="14">
        <v>11</v>
      </c>
      <c r="D52" s="41">
        <v>-7793062</v>
      </c>
      <c r="E52" s="41"/>
      <c r="F52" s="41">
        <v>-1165166</v>
      </c>
      <c r="G52" s="41"/>
      <c r="H52" s="41">
        <v>-7793062</v>
      </c>
      <c r="I52" s="41"/>
      <c r="J52" s="41">
        <v>-1165166</v>
      </c>
      <c r="K52" s="26"/>
    </row>
    <row r="53" spans="1:17" ht="24" customHeight="1">
      <c r="A53" s="45" t="s">
        <v>190</v>
      </c>
      <c r="B53" s="22"/>
      <c r="D53" s="41"/>
      <c r="E53" s="41"/>
      <c r="F53" s="41"/>
      <c r="G53" s="41"/>
      <c r="H53" s="41"/>
      <c r="I53" s="41"/>
      <c r="J53" s="41"/>
      <c r="K53" s="26"/>
    </row>
    <row r="54" spans="1:17" ht="24" customHeight="1">
      <c r="A54" s="45" t="s">
        <v>186</v>
      </c>
      <c r="B54" s="18"/>
      <c r="D54" s="41"/>
      <c r="E54" s="41"/>
      <c r="F54" s="41"/>
      <c r="G54" s="41"/>
      <c r="H54" s="41"/>
      <c r="I54" s="41"/>
      <c r="J54" s="41"/>
      <c r="K54" s="26"/>
    </row>
    <row r="55" spans="1:17" ht="24" customHeight="1">
      <c r="A55" s="44" t="s">
        <v>229</v>
      </c>
      <c r="B55" s="18"/>
      <c r="D55" s="41"/>
      <c r="E55" s="41"/>
      <c r="F55" s="41"/>
      <c r="G55" s="41"/>
      <c r="H55" s="41"/>
      <c r="I55" s="41"/>
      <c r="J55" s="41"/>
      <c r="K55" s="26"/>
    </row>
    <row r="56" spans="1:17" ht="24" customHeight="1">
      <c r="A56" s="44" t="s">
        <v>43</v>
      </c>
      <c r="B56" s="18"/>
      <c r="D56" s="41">
        <v>-648539</v>
      </c>
      <c r="E56" s="41"/>
      <c r="F56" s="41">
        <v>0</v>
      </c>
      <c r="G56" s="41"/>
      <c r="H56" s="41">
        <v>-648539</v>
      </c>
      <c r="I56" s="41"/>
      <c r="J56" s="41">
        <v>0</v>
      </c>
      <c r="K56" s="26"/>
    </row>
    <row r="57" spans="1:17" ht="24" customHeight="1">
      <c r="A57" s="7" t="s">
        <v>187</v>
      </c>
      <c r="B57" s="18"/>
      <c r="D57" s="41"/>
      <c r="E57" s="41"/>
      <c r="F57" s="41"/>
      <c r="G57" s="41"/>
      <c r="H57" s="41"/>
      <c r="I57" s="41"/>
      <c r="J57" s="41"/>
      <c r="K57" s="26"/>
    </row>
    <row r="58" spans="1:17" ht="24" customHeight="1">
      <c r="A58" s="7" t="s">
        <v>188</v>
      </c>
      <c r="B58" s="18"/>
      <c r="D58" s="43">
        <v>105915</v>
      </c>
      <c r="E58" s="41"/>
      <c r="F58" s="43">
        <v>-3327886</v>
      </c>
      <c r="G58" s="41"/>
      <c r="H58" s="43">
        <v>0</v>
      </c>
      <c r="I58" s="41"/>
      <c r="J58" s="43">
        <v>0</v>
      </c>
      <c r="K58" s="26"/>
    </row>
    <row r="59" spans="1:17" ht="24" customHeight="1">
      <c r="A59" s="45" t="s">
        <v>217</v>
      </c>
      <c r="B59" s="18"/>
      <c r="D59" s="41"/>
      <c r="E59" s="41"/>
      <c r="F59" s="41"/>
      <c r="G59" s="41"/>
      <c r="H59" s="41"/>
      <c r="I59" s="41"/>
      <c r="J59" s="41"/>
      <c r="K59" s="26"/>
    </row>
    <row r="60" spans="1:17" ht="24" customHeight="1">
      <c r="A60" s="45" t="s">
        <v>103</v>
      </c>
      <c r="B60" s="47"/>
      <c r="D60" s="43">
        <f>SUM(D48:D58)</f>
        <v>-13670150</v>
      </c>
      <c r="E60" s="41"/>
      <c r="F60" s="43">
        <f>SUM(F48:F58)</f>
        <v>-35743059</v>
      </c>
      <c r="G60" s="41"/>
      <c r="H60" s="43">
        <f>SUM(H48:H58)</f>
        <v>-13784997</v>
      </c>
      <c r="I60" s="41"/>
      <c r="J60" s="43">
        <f>SUM(J48:J58)</f>
        <v>-32767102</v>
      </c>
      <c r="K60" s="26"/>
    </row>
    <row r="61" spans="1:17" ht="24" customHeight="1" thickBot="1">
      <c r="A61" s="45" t="s">
        <v>92</v>
      </c>
      <c r="B61" s="47"/>
      <c r="D61" s="48">
        <f>SUM(D28,D60)</f>
        <v>24395671</v>
      </c>
      <c r="E61" s="41"/>
      <c r="F61" s="48">
        <f>SUM(F28,F60)</f>
        <v>-34311193</v>
      </c>
      <c r="G61" s="41"/>
      <c r="H61" s="48">
        <f>SUM(H28,H60)</f>
        <v>16117008</v>
      </c>
      <c r="I61" s="41"/>
      <c r="J61" s="48">
        <f>SUM(J28,J60)</f>
        <v>-29607675</v>
      </c>
      <c r="K61" s="26"/>
    </row>
    <row r="62" spans="1:17" ht="24" customHeight="1" thickTop="1">
      <c r="A62" s="39"/>
      <c r="B62" s="47"/>
      <c r="D62" s="41"/>
      <c r="E62" s="41"/>
      <c r="F62" s="41"/>
      <c r="G62" s="41"/>
      <c r="H62" s="41"/>
      <c r="I62" s="41"/>
      <c r="J62" s="41"/>
      <c r="K62" s="26"/>
    </row>
    <row r="63" spans="1:17" ht="24" customHeight="1">
      <c r="A63" s="49" t="s">
        <v>45</v>
      </c>
      <c r="B63" s="14">
        <v>12</v>
      </c>
      <c r="D63" s="41"/>
      <c r="E63" s="41"/>
      <c r="F63" s="41"/>
      <c r="G63" s="41"/>
      <c r="H63" s="41"/>
      <c r="I63" s="41"/>
      <c r="J63" s="41"/>
      <c r="K63" s="26"/>
    </row>
    <row r="64" spans="1:17" ht="24" customHeight="1" thickBot="1">
      <c r="A64" s="46" t="s">
        <v>240</v>
      </c>
      <c r="B64" s="14"/>
      <c r="D64" s="50">
        <f>SUM(D28/9377446336.03279)</f>
        <v>4.0592949973738881E-3</v>
      </c>
      <c r="E64" s="51"/>
      <c r="F64" s="50">
        <f>SUM(F28/8954026904.8696)</f>
        <v>1.5991307768142702E-4</v>
      </c>
      <c r="G64" s="51"/>
      <c r="H64" s="50">
        <f>SUM(H28/9377446336.03279)</f>
        <v>3.1887151286701262E-3</v>
      </c>
      <c r="I64" s="51"/>
      <c r="J64" s="50">
        <f>SUM(J28/8954026904.08696)</f>
        <v>3.5284984441557985E-4</v>
      </c>
      <c r="K64" s="26"/>
      <c r="M64" s="85"/>
      <c r="P64" s="85"/>
      <c r="Q64" s="85"/>
    </row>
    <row r="65" spans="1:17" ht="24" customHeight="1" thickTop="1" thickBot="1">
      <c r="A65" s="46" t="s">
        <v>241</v>
      </c>
      <c r="B65" s="14"/>
      <c r="D65" s="50">
        <f>SUM(D28/9723725959.7565)</f>
        <v>3.9147360957664462E-3</v>
      </c>
      <c r="E65" s="51"/>
      <c r="F65" s="50">
        <f>SUM(F28/10280249398.4926)</f>
        <v>1.3928319678800356E-4</v>
      </c>
      <c r="G65" s="51"/>
      <c r="H65" s="50">
        <f>SUM(H28/9723725959.7565)</f>
        <v>3.0751591646818481E-3</v>
      </c>
      <c r="I65" s="51"/>
      <c r="J65" s="50">
        <f>SUM(J28/10280249398.4926)</f>
        <v>3.0732980081818532E-4</v>
      </c>
      <c r="K65" s="26"/>
      <c r="M65" s="85"/>
      <c r="P65" s="85"/>
      <c r="Q65" s="85"/>
    </row>
    <row r="66" spans="1:17" ht="24" customHeight="1" thickTop="1">
      <c r="A66" s="46"/>
      <c r="B66" s="18"/>
      <c r="D66" s="51"/>
      <c r="E66" s="51"/>
      <c r="F66" s="51"/>
      <c r="G66" s="51"/>
      <c r="H66" s="51"/>
      <c r="I66" s="51"/>
      <c r="J66" s="51"/>
      <c r="K66" s="26"/>
    </row>
    <row r="67" spans="1:17" ht="24" customHeight="1">
      <c r="A67" s="46" t="s">
        <v>16</v>
      </c>
      <c r="B67" s="18"/>
      <c r="D67" s="51"/>
      <c r="E67" s="51"/>
      <c r="F67" s="51"/>
      <c r="G67" s="51"/>
      <c r="H67" s="51"/>
      <c r="I67" s="51"/>
      <c r="J67" s="51"/>
      <c r="K67" s="26"/>
    </row>
    <row r="68" spans="1:17" ht="24" customHeight="1">
      <c r="A68" s="46"/>
      <c r="B68" s="18"/>
      <c r="D68" s="51"/>
      <c r="E68" s="51"/>
      <c r="F68" s="51"/>
      <c r="G68" s="51"/>
      <c r="H68" s="51"/>
      <c r="I68" s="51"/>
      <c r="J68" s="51"/>
      <c r="K68" s="26"/>
    </row>
    <row r="69" spans="1:17" ht="24" customHeight="1">
      <c r="A69" s="46"/>
      <c r="B69" s="18"/>
      <c r="D69" s="51"/>
      <c r="E69" s="51"/>
      <c r="F69" s="51"/>
      <c r="G69" s="51"/>
      <c r="H69" s="51"/>
      <c r="I69" s="51"/>
      <c r="J69" s="51"/>
      <c r="K69" s="26"/>
    </row>
    <row r="70" spans="1:17" ht="24" customHeight="1">
      <c r="A70" s="46"/>
      <c r="B70" s="18"/>
      <c r="D70" s="51"/>
      <c r="E70" s="51"/>
      <c r="F70" s="51"/>
      <c r="G70" s="51"/>
      <c r="H70" s="51"/>
      <c r="I70" s="51"/>
      <c r="J70" s="51"/>
      <c r="K70" s="26"/>
    </row>
    <row r="71" spans="1:17" ht="24" customHeight="1">
      <c r="A71" s="46"/>
      <c r="B71" s="18"/>
      <c r="D71" s="51"/>
      <c r="E71" s="51"/>
      <c r="F71" s="51"/>
      <c r="G71" s="51"/>
      <c r="H71" s="51"/>
      <c r="I71" s="51"/>
      <c r="J71" s="51"/>
      <c r="K71" s="26"/>
    </row>
    <row r="72" spans="1:17" ht="24" customHeight="1">
      <c r="A72" s="26"/>
      <c r="G72" s="26"/>
      <c r="H72" s="26"/>
      <c r="I72" s="26"/>
      <c r="J72" s="26"/>
      <c r="K72" s="26"/>
    </row>
    <row r="73" spans="1:17" ht="24" customHeight="1">
      <c r="A73" s="26"/>
      <c r="G73" s="26"/>
      <c r="H73" s="26"/>
      <c r="I73" s="26"/>
      <c r="J73" s="26"/>
      <c r="K73" s="26"/>
    </row>
    <row r="74" spans="1:17" ht="24" customHeight="1">
      <c r="A74" s="1"/>
      <c r="B74" s="26"/>
      <c r="C74" s="26"/>
      <c r="D74" s="26"/>
      <c r="E74" s="26"/>
      <c r="F74" s="26"/>
      <c r="G74" s="26"/>
      <c r="H74" s="36"/>
      <c r="I74" s="36"/>
      <c r="J74" s="6" t="s">
        <v>42</v>
      </c>
      <c r="K74" s="26"/>
    </row>
    <row r="75" spans="1:17" ht="24" customHeight="1">
      <c r="A75" s="1" t="s">
        <v>101</v>
      </c>
      <c r="B75" s="26"/>
      <c r="C75" s="26"/>
      <c r="D75" s="26"/>
      <c r="E75" s="26"/>
      <c r="F75" s="26"/>
      <c r="G75" s="26"/>
      <c r="H75" s="36"/>
      <c r="I75" s="36"/>
      <c r="J75" s="36"/>
      <c r="K75" s="26"/>
    </row>
    <row r="76" spans="1:17" ht="24" customHeight="1">
      <c r="A76" s="2" t="s">
        <v>142</v>
      </c>
      <c r="B76" s="26"/>
      <c r="C76" s="26"/>
      <c r="D76" s="7"/>
      <c r="E76" s="26"/>
      <c r="F76" s="26"/>
      <c r="G76" s="26"/>
      <c r="H76" s="36"/>
      <c r="I76" s="36"/>
      <c r="J76" s="36"/>
      <c r="K76" s="26"/>
    </row>
    <row r="77" spans="1:17" ht="24" customHeight="1">
      <c r="A77" s="2" t="s">
        <v>220</v>
      </c>
      <c r="B77" s="26"/>
      <c r="C77" s="26"/>
      <c r="D77" s="26"/>
      <c r="E77" s="26"/>
      <c r="F77" s="26"/>
      <c r="G77" s="26"/>
      <c r="H77" s="36"/>
      <c r="I77" s="36"/>
      <c r="J77" s="36"/>
      <c r="K77" s="26"/>
    </row>
    <row r="78" spans="1:17" ht="24" customHeight="1">
      <c r="A78" s="93" t="s">
        <v>28</v>
      </c>
      <c r="B78" s="93"/>
      <c r="C78" s="93"/>
      <c r="D78" s="93"/>
      <c r="E78" s="93"/>
      <c r="F78" s="93"/>
      <c r="G78" s="93"/>
      <c r="H78" s="93"/>
      <c r="I78" s="93"/>
      <c r="J78" s="93"/>
      <c r="K78" s="26"/>
    </row>
    <row r="79" spans="1:17" ht="24" customHeight="1">
      <c r="A79" s="6"/>
      <c r="B79" s="7"/>
      <c r="C79" s="6"/>
      <c r="D79" s="94" t="s">
        <v>14</v>
      </c>
      <c r="E79" s="94"/>
      <c r="F79" s="94"/>
      <c r="H79" s="94" t="s">
        <v>15</v>
      </c>
      <c r="I79" s="94"/>
      <c r="J79" s="94"/>
      <c r="K79" s="26"/>
    </row>
    <row r="80" spans="1:17" ht="24" customHeight="1">
      <c r="B80" s="8" t="s">
        <v>89</v>
      </c>
      <c r="C80" s="9"/>
      <c r="D80" s="37">
        <v>2023</v>
      </c>
      <c r="E80" s="12"/>
      <c r="F80" s="37">
        <v>2022</v>
      </c>
      <c r="G80" s="12"/>
      <c r="H80" s="37">
        <v>2023</v>
      </c>
      <c r="I80" s="12"/>
      <c r="J80" s="37">
        <v>2022</v>
      </c>
      <c r="K80" s="26"/>
    </row>
    <row r="81" spans="1:11" ht="24" customHeight="1">
      <c r="A81" s="38" t="s">
        <v>127</v>
      </c>
      <c r="B81" s="12"/>
      <c r="C81" s="9"/>
      <c r="D81" s="12"/>
      <c r="E81" s="12"/>
      <c r="F81" s="12"/>
      <c r="G81" s="12"/>
      <c r="H81" s="12"/>
      <c r="I81" s="12"/>
      <c r="J81" s="12"/>
      <c r="K81" s="26"/>
    </row>
    <row r="82" spans="1:11" ht="24" customHeight="1">
      <c r="A82" s="39" t="s">
        <v>33</v>
      </c>
      <c r="B82" s="26"/>
      <c r="C82" s="9"/>
      <c r="D82" s="12"/>
      <c r="E82" s="12"/>
      <c r="F82" s="12"/>
      <c r="G82" s="12"/>
      <c r="H82" s="12"/>
      <c r="I82" s="12"/>
      <c r="J82" s="12"/>
      <c r="K82" s="26"/>
    </row>
    <row r="83" spans="1:11" ht="24" customHeight="1">
      <c r="A83" s="7" t="s">
        <v>132</v>
      </c>
      <c r="B83" s="14"/>
      <c r="D83" s="40">
        <v>52421129</v>
      </c>
      <c r="E83" s="41"/>
      <c r="F83" s="40">
        <v>28869629</v>
      </c>
      <c r="G83" s="40"/>
      <c r="H83" s="41">
        <v>0</v>
      </c>
      <c r="I83" s="41"/>
      <c r="J83" s="41">
        <v>0</v>
      </c>
      <c r="K83" s="26"/>
    </row>
    <row r="84" spans="1:11" ht="24" customHeight="1">
      <c r="A84" s="7" t="s">
        <v>97</v>
      </c>
      <c r="B84" s="14"/>
      <c r="D84" s="40">
        <v>318299887</v>
      </c>
      <c r="E84" s="40"/>
      <c r="F84" s="40">
        <v>84530122</v>
      </c>
      <c r="G84" s="40"/>
      <c r="H84" s="41">
        <v>261095880</v>
      </c>
      <c r="I84" s="40"/>
      <c r="J84" s="41">
        <v>61121162</v>
      </c>
      <c r="K84" s="26"/>
    </row>
    <row r="85" spans="1:11" ht="24" customHeight="1">
      <c r="A85" s="7" t="s">
        <v>242</v>
      </c>
      <c r="B85" s="14"/>
      <c r="D85" s="40">
        <v>-11321509</v>
      </c>
      <c r="E85" s="41"/>
      <c r="F85" s="40">
        <v>-168898049</v>
      </c>
      <c r="G85" s="41"/>
      <c r="H85" s="41">
        <v>-22776564</v>
      </c>
      <c r="I85" s="41"/>
      <c r="J85" s="41">
        <v>-168903930</v>
      </c>
      <c r="K85" s="26"/>
    </row>
    <row r="86" spans="1:11" ht="24" customHeight="1">
      <c r="A86" s="7" t="s">
        <v>109</v>
      </c>
      <c r="B86" s="18"/>
      <c r="D86" s="40">
        <v>32187464</v>
      </c>
      <c r="E86" s="40"/>
      <c r="F86" s="40">
        <v>17293816</v>
      </c>
      <c r="G86" s="40"/>
      <c r="H86" s="41">
        <v>32187464</v>
      </c>
      <c r="I86" s="40"/>
      <c r="J86" s="41">
        <v>209208200</v>
      </c>
      <c r="K86" s="26"/>
    </row>
    <row r="87" spans="1:11" ht="24" customHeight="1">
      <c r="A87" s="7" t="s">
        <v>32</v>
      </c>
      <c r="B87" s="18"/>
      <c r="D87" s="42">
        <v>12149717</v>
      </c>
      <c r="E87" s="41"/>
      <c r="F87" s="42">
        <v>6105562</v>
      </c>
      <c r="G87" s="41"/>
      <c r="H87" s="43">
        <v>28029387</v>
      </c>
      <c r="I87" s="41"/>
      <c r="J87" s="43">
        <v>20819869</v>
      </c>
      <c r="K87" s="26"/>
    </row>
    <row r="88" spans="1:11" ht="24" customHeight="1">
      <c r="A88" s="39" t="s">
        <v>34</v>
      </c>
      <c r="B88" s="18"/>
      <c r="D88" s="43">
        <f>SUM(D83:D87)</f>
        <v>403736688</v>
      </c>
      <c r="E88" s="41"/>
      <c r="F88" s="43">
        <f>SUM(F83:F87)</f>
        <v>-32098920</v>
      </c>
      <c r="G88" s="41"/>
      <c r="H88" s="43">
        <f>SUM(H83:H87)</f>
        <v>298536167</v>
      </c>
      <c r="I88" s="41"/>
      <c r="J88" s="43">
        <f>SUM(J83:J87)</f>
        <v>122245301</v>
      </c>
      <c r="K88" s="26"/>
    </row>
    <row r="89" spans="1:11" ht="24" customHeight="1">
      <c r="A89" s="39" t="s">
        <v>35</v>
      </c>
      <c r="B89" s="18"/>
      <c r="D89" s="41"/>
      <c r="E89" s="41"/>
      <c r="F89" s="41"/>
      <c r="G89" s="41"/>
      <c r="H89" s="41"/>
      <c r="I89" s="41"/>
      <c r="J89" s="41"/>
      <c r="K89" s="26"/>
    </row>
    <row r="90" spans="1:11" ht="24" customHeight="1">
      <c r="A90" s="7" t="s">
        <v>36</v>
      </c>
      <c r="B90" s="22"/>
      <c r="D90" s="41">
        <v>202163115</v>
      </c>
      <c r="E90" s="41"/>
      <c r="F90" s="41">
        <v>141170693</v>
      </c>
      <c r="G90" s="41"/>
      <c r="H90" s="41">
        <v>75158228</v>
      </c>
      <c r="I90" s="41"/>
      <c r="J90" s="41">
        <v>65822117</v>
      </c>
      <c r="K90" s="26"/>
    </row>
    <row r="91" spans="1:11" ht="24" customHeight="1">
      <c r="A91" s="7" t="s">
        <v>133</v>
      </c>
      <c r="B91" s="14"/>
      <c r="D91" s="41">
        <v>14157342</v>
      </c>
      <c r="E91" s="41"/>
      <c r="F91" s="41">
        <v>6051897</v>
      </c>
      <c r="G91" s="41"/>
      <c r="H91" s="41">
        <v>9321751</v>
      </c>
      <c r="I91" s="41"/>
      <c r="J91" s="41">
        <v>12133740</v>
      </c>
      <c r="K91" s="26"/>
    </row>
    <row r="92" spans="1:11" ht="24" customHeight="1">
      <c r="A92" s="7" t="s">
        <v>208</v>
      </c>
      <c r="B92" s="14">
        <v>7</v>
      </c>
      <c r="D92" s="41">
        <v>48715850</v>
      </c>
      <c r="E92" s="41"/>
      <c r="F92" s="41">
        <v>-672160</v>
      </c>
      <c r="G92" s="41"/>
      <c r="H92" s="41">
        <v>0</v>
      </c>
      <c r="I92" s="41"/>
      <c r="J92" s="41">
        <v>-6000000</v>
      </c>
      <c r="K92" s="26"/>
    </row>
    <row r="93" spans="1:11" ht="24" customHeight="1">
      <c r="A93" s="7" t="s">
        <v>37</v>
      </c>
      <c r="B93" s="14"/>
      <c r="D93" s="43">
        <v>112385045</v>
      </c>
      <c r="E93" s="41"/>
      <c r="F93" s="43">
        <v>86258664</v>
      </c>
      <c r="G93" s="41"/>
      <c r="H93" s="43">
        <v>38824245</v>
      </c>
      <c r="I93" s="41"/>
      <c r="J93" s="43">
        <v>33570959</v>
      </c>
      <c r="K93" s="26"/>
    </row>
    <row r="94" spans="1:11" ht="24" customHeight="1">
      <c r="A94" s="39" t="s">
        <v>38</v>
      </c>
      <c r="B94" s="14"/>
      <c r="D94" s="43">
        <f>SUM(D90:D93)</f>
        <v>377421352</v>
      </c>
      <c r="E94" s="41"/>
      <c r="F94" s="43">
        <f>SUM(F90:F93)</f>
        <v>232809094</v>
      </c>
      <c r="G94" s="41"/>
      <c r="H94" s="43">
        <f>SUM(H90:H93)</f>
        <v>123304224</v>
      </c>
      <c r="I94" s="41"/>
      <c r="J94" s="43">
        <f>SUM(J90:J93)</f>
        <v>105526816</v>
      </c>
      <c r="K94" s="26"/>
    </row>
    <row r="95" spans="1:11" ht="24" customHeight="1">
      <c r="A95" s="39" t="s">
        <v>192</v>
      </c>
      <c r="B95" s="14"/>
      <c r="D95" s="41">
        <f>SUM(D88-D94)</f>
        <v>26315336</v>
      </c>
      <c r="E95" s="41"/>
      <c r="F95" s="41">
        <f>SUM(F88-F94)</f>
        <v>-264908014</v>
      </c>
      <c r="G95" s="41"/>
      <c r="H95" s="41">
        <f>SUM(H88-H94)</f>
        <v>175231943</v>
      </c>
      <c r="I95" s="41"/>
      <c r="J95" s="41">
        <f>SUM(J88-J94)</f>
        <v>16718485</v>
      </c>
      <c r="K95" s="26"/>
    </row>
    <row r="96" spans="1:11" ht="24" customHeight="1">
      <c r="A96" s="44" t="s">
        <v>39</v>
      </c>
      <c r="B96" s="14"/>
      <c r="D96" s="41">
        <v>-2673616</v>
      </c>
      <c r="E96" s="41"/>
      <c r="F96" s="41">
        <v>-4390078</v>
      </c>
      <c r="G96" s="41"/>
      <c r="H96" s="41">
        <v>-918886</v>
      </c>
      <c r="I96" s="41"/>
      <c r="J96" s="41">
        <v>-1820973</v>
      </c>
      <c r="K96" s="26"/>
    </row>
    <row r="97" spans="1:11" ht="24" customHeight="1">
      <c r="A97" s="44" t="s">
        <v>183</v>
      </c>
      <c r="B97" s="22"/>
      <c r="D97" s="41">
        <v>0</v>
      </c>
      <c r="E97" s="41"/>
      <c r="F97" s="41">
        <v>0</v>
      </c>
      <c r="G97" s="41"/>
      <c r="H97" s="41">
        <v>-121586291</v>
      </c>
      <c r="I97" s="41"/>
      <c r="J97" s="41">
        <v>0</v>
      </c>
      <c r="K97" s="26"/>
    </row>
    <row r="98" spans="1:11" ht="24" customHeight="1">
      <c r="A98" s="44" t="s">
        <v>179</v>
      </c>
      <c r="B98" s="22"/>
      <c r="D98" s="41">
        <v>0</v>
      </c>
      <c r="E98" s="41"/>
      <c r="F98" s="41">
        <v>782707</v>
      </c>
      <c r="G98" s="41"/>
      <c r="H98" s="41">
        <v>0</v>
      </c>
      <c r="I98" s="41"/>
      <c r="J98" s="41">
        <v>624834</v>
      </c>
      <c r="K98" s="26"/>
    </row>
    <row r="99" spans="1:11" ht="24" customHeight="1">
      <c r="A99" s="44" t="s">
        <v>143</v>
      </c>
      <c r="B99" s="14">
        <v>8</v>
      </c>
      <c r="D99" s="43">
        <v>63413509</v>
      </c>
      <c r="E99" s="41"/>
      <c r="F99" s="43">
        <v>136646987</v>
      </c>
      <c r="G99" s="41"/>
      <c r="H99" s="43">
        <v>0</v>
      </c>
      <c r="I99" s="41"/>
      <c r="J99" s="43">
        <v>0</v>
      </c>
      <c r="K99" s="26"/>
    </row>
    <row r="100" spans="1:11" ht="24" customHeight="1">
      <c r="A100" s="39" t="s">
        <v>40</v>
      </c>
      <c r="D100" s="41">
        <f>SUM(D95:D99)</f>
        <v>87055229</v>
      </c>
      <c r="E100" s="41"/>
      <c r="F100" s="41">
        <f>SUM(F95:F99)</f>
        <v>-131868398</v>
      </c>
      <c r="G100" s="41"/>
      <c r="H100" s="41">
        <f>SUM(H95:H99)</f>
        <v>52726766</v>
      </c>
      <c r="I100" s="41"/>
      <c r="J100" s="41">
        <f>SUM(J95:J99)</f>
        <v>15522346</v>
      </c>
      <c r="K100" s="26"/>
    </row>
    <row r="101" spans="1:11" ht="24" customHeight="1">
      <c r="A101" s="44" t="s">
        <v>184</v>
      </c>
      <c r="B101" s="14">
        <v>11</v>
      </c>
      <c r="D101" s="43">
        <v>-15105074</v>
      </c>
      <c r="E101" s="41"/>
      <c r="F101" s="43">
        <v>1242381</v>
      </c>
      <c r="G101" s="41"/>
      <c r="H101" s="43">
        <v>-14831867</v>
      </c>
      <c r="I101" s="41"/>
      <c r="J101" s="43">
        <v>2168576</v>
      </c>
      <c r="K101" s="26"/>
    </row>
    <row r="102" spans="1:11" ht="24" customHeight="1">
      <c r="A102" s="45" t="s">
        <v>41</v>
      </c>
      <c r="B102" s="22"/>
      <c r="D102" s="43">
        <f>SUM(D100:D101)</f>
        <v>71950155</v>
      </c>
      <c r="E102" s="41"/>
      <c r="F102" s="43">
        <f>SUM(F100:F101)</f>
        <v>-130626017</v>
      </c>
      <c r="G102" s="41"/>
      <c r="H102" s="43">
        <f>SUM(H100:H101)</f>
        <v>37894899</v>
      </c>
      <c r="I102" s="41"/>
      <c r="J102" s="43">
        <f>SUM(J100:J101)</f>
        <v>17690922</v>
      </c>
      <c r="K102" s="26"/>
    </row>
    <row r="103" spans="1:11" ht="24" customHeight="1">
      <c r="A103" s="46"/>
      <c r="B103" s="22"/>
      <c r="D103" s="41"/>
      <c r="E103" s="41"/>
      <c r="F103" s="41"/>
      <c r="G103" s="41"/>
      <c r="H103" s="41"/>
      <c r="I103" s="41"/>
      <c r="J103" s="41"/>
      <c r="K103" s="26"/>
    </row>
    <row r="104" spans="1:11" ht="24" customHeight="1">
      <c r="A104" s="46" t="s">
        <v>16</v>
      </c>
      <c r="B104" s="22"/>
      <c r="D104" s="41"/>
      <c r="E104" s="41"/>
      <c r="F104" s="41"/>
      <c r="G104" s="41"/>
      <c r="H104" s="41"/>
      <c r="I104" s="41"/>
      <c r="J104" s="41"/>
      <c r="K104" s="26"/>
    </row>
    <row r="105" spans="1:11" ht="24" customHeight="1">
      <c r="A105" s="46"/>
      <c r="B105" s="22"/>
      <c r="D105" s="41"/>
      <c r="E105" s="41"/>
      <c r="F105" s="41"/>
      <c r="G105" s="41"/>
      <c r="H105" s="41"/>
      <c r="I105" s="41"/>
      <c r="J105" s="41"/>
      <c r="K105" s="26"/>
    </row>
    <row r="106" spans="1:11" ht="24" customHeight="1">
      <c r="A106" s="46"/>
      <c r="B106" s="22"/>
      <c r="D106" s="41"/>
      <c r="E106" s="41"/>
      <c r="F106" s="41"/>
      <c r="G106" s="41"/>
      <c r="H106" s="41"/>
      <c r="I106" s="41"/>
      <c r="J106" s="41"/>
      <c r="K106" s="26"/>
    </row>
    <row r="107" spans="1:11" ht="24" customHeight="1">
      <c r="A107" s="46"/>
      <c r="B107" s="22"/>
      <c r="D107" s="41"/>
      <c r="E107" s="41"/>
      <c r="F107" s="41"/>
      <c r="G107" s="41"/>
      <c r="H107" s="41"/>
      <c r="I107" s="41"/>
      <c r="J107" s="41"/>
      <c r="K107" s="26"/>
    </row>
    <row r="108" spans="1:11" ht="24" customHeight="1">
      <c r="A108" s="46"/>
      <c r="B108" s="22"/>
      <c r="D108" s="41"/>
      <c r="E108" s="41"/>
      <c r="F108" s="41"/>
      <c r="G108" s="41"/>
      <c r="H108" s="41"/>
      <c r="I108" s="41"/>
      <c r="J108" s="41"/>
      <c r="K108" s="26"/>
    </row>
    <row r="109" spans="1:11" ht="24" customHeight="1">
      <c r="A109" s="46"/>
      <c r="B109" s="22"/>
      <c r="D109" s="41"/>
      <c r="E109" s="41"/>
      <c r="F109" s="41"/>
      <c r="G109" s="41"/>
      <c r="H109" s="41"/>
      <c r="I109" s="41"/>
      <c r="J109" s="41"/>
      <c r="K109" s="26"/>
    </row>
    <row r="110" spans="1:11" ht="24" customHeight="1">
      <c r="A110" s="46"/>
      <c r="B110" s="22"/>
      <c r="D110" s="41"/>
      <c r="E110" s="41"/>
      <c r="F110" s="41"/>
      <c r="G110" s="41"/>
      <c r="H110" s="41"/>
      <c r="I110" s="41"/>
      <c r="J110" s="41"/>
      <c r="K110" s="26"/>
    </row>
    <row r="111" spans="1:11" ht="24" customHeight="1">
      <c r="J111" s="6" t="s">
        <v>42</v>
      </c>
      <c r="K111" s="26"/>
    </row>
    <row r="112" spans="1:11" ht="24" customHeight="1">
      <c r="A112" s="1" t="s">
        <v>101</v>
      </c>
      <c r="B112" s="26"/>
      <c r="C112" s="26"/>
      <c r="D112" s="26"/>
      <c r="E112" s="26"/>
      <c r="F112" s="26"/>
      <c r="G112" s="26"/>
      <c r="H112" s="36"/>
      <c r="I112" s="36"/>
      <c r="J112" s="36"/>
      <c r="K112" s="26"/>
    </row>
    <row r="113" spans="1:11" ht="24" customHeight="1">
      <c r="A113" s="2" t="s">
        <v>144</v>
      </c>
      <c r="B113" s="26"/>
      <c r="C113" s="26"/>
      <c r="D113" s="7"/>
      <c r="E113" s="26"/>
      <c r="F113" s="26"/>
      <c r="G113" s="26"/>
      <c r="H113" s="36"/>
      <c r="I113" s="36"/>
      <c r="J113" s="36"/>
      <c r="K113" s="26"/>
    </row>
    <row r="114" spans="1:11" ht="24" customHeight="1">
      <c r="A114" s="2" t="s">
        <v>220</v>
      </c>
      <c r="B114" s="26"/>
      <c r="C114" s="26"/>
      <c r="D114" s="26"/>
      <c r="E114" s="26"/>
      <c r="F114" s="26"/>
      <c r="G114" s="26"/>
      <c r="H114" s="36"/>
      <c r="I114" s="36"/>
      <c r="J114" s="36"/>
      <c r="K114" s="26"/>
    </row>
    <row r="115" spans="1:11" ht="24" customHeight="1">
      <c r="A115" s="93" t="s">
        <v>28</v>
      </c>
      <c r="B115" s="93"/>
      <c r="C115" s="93"/>
      <c r="D115" s="93"/>
      <c r="E115" s="93"/>
      <c r="F115" s="93"/>
      <c r="G115" s="93"/>
      <c r="H115" s="93"/>
      <c r="I115" s="93"/>
      <c r="J115" s="93"/>
      <c r="K115" s="26"/>
    </row>
    <row r="116" spans="1:11" ht="24" customHeight="1">
      <c r="A116" s="6"/>
      <c r="B116" s="7"/>
      <c r="C116" s="6"/>
      <c r="D116" s="94" t="s">
        <v>14</v>
      </c>
      <c r="E116" s="94"/>
      <c r="F116" s="94"/>
      <c r="H116" s="94" t="s">
        <v>15</v>
      </c>
      <c r="I116" s="94"/>
      <c r="J116" s="94"/>
      <c r="K116" s="26"/>
    </row>
    <row r="117" spans="1:11" ht="24" customHeight="1">
      <c r="B117" s="8" t="s">
        <v>89</v>
      </c>
      <c r="C117" s="9"/>
      <c r="D117" s="37">
        <v>2023</v>
      </c>
      <c r="E117" s="12"/>
      <c r="F117" s="37">
        <v>2022</v>
      </c>
      <c r="G117" s="12"/>
      <c r="H117" s="37">
        <v>2023</v>
      </c>
      <c r="I117" s="12"/>
      <c r="J117" s="37">
        <v>2022</v>
      </c>
      <c r="K117" s="26"/>
    </row>
    <row r="118" spans="1:11" ht="24" customHeight="1">
      <c r="A118" s="39" t="s">
        <v>128</v>
      </c>
      <c r="B118" s="22"/>
      <c r="D118" s="41"/>
      <c r="E118" s="41"/>
      <c r="F118" s="41"/>
      <c r="G118" s="41"/>
      <c r="H118" s="41"/>
      <c r="I118" s="41"/>
      <c r="J118" s="41"/>
      <c r="K118" s="26"/>
    </row>
    <row r="119" spans="1:11" ht="24" customHeight="1">
      <c r="A119" s="45" t="s">
        <v>185</v>
      </c>
      <c r="B119" s="22"/>
      <c r="D119" s="41"/>
      <c r="E119" s="41"/>
      <c r="F119" s="41"/>
      <c r="G119" s="41"/>
      <c r="H119" s="41"/>
      <c r="I119" s="41"/>
      <c r="J119" s="41"/>
      <c r="K119" s="26"/>
    </row>
    <row r="120" spans="1:11" ht="24" customHeight="1">
      <c r="A120" s="45" t="s">
        <v>186</v>
      </c>
      <c r="B120" s="22"/>
      <c r="D120" s="41"/>
      <c r="E120" s="41"/>
      <c r="F120" s="41"/>
      <c r="G120" s="41"/>
      <c r="H120" s="41"/>
      <c r="I120" s="41"/>
      <c r="J120" s="41"/>
      <c r="K120" s="26"/>
    </row>
    <row r="121" spans="1:11" ht="24" customHeight="1">
      <c r="A121" s="44" t="s">
        <v>243</v>
      </c>
      <c r="B121" s="22"/>
      <c r="H121" s="4"/>
      <c r="I121" s="4"/>
      <c r="J121" s="4"/>
      <c r="K121" s="26"/>
    </row>
    <row r="122" spans="1:11" ht="24" customHeight="1">
      <c r="A122" s="7" t="s">
        <v>43</v>
      </c>
      <c r="B122" s="22"/>
      <c r="D122" s="41">
        <v>68284365</v>
      </c>
      <c r="E122" s="41"/>
      <c r="F122" s="41">
        <v>2518747</v>
      </c>
      <c r="G122" s="41"/>
      <c r="H122" s="41">
        <v>68284365</v>
      </c>
      <c r="I122" s="41"/>
      <c r="J122" s="41">
        <v>2518747</v>
      </c>
      <c r="K122" s="26"/>
    </row>
    <row r="123" spans="1:11" ht="24" customHeight="1">
      <c r="A123" s="7" t="s">
        <v>218</v>
      </c>
      <c r="B123" s="22"/>
      <c r="D123" s="41"/>
      <c r="E123" s="41"/>
      <c r="F123" s="41"/>
      <c r="G123" s="41"/>
      <c r="H123" s="41"/>
      <c r="I123" s="41"/>
      <c r="J123" s="41"/>
      <c r="K123" s="26"/>
    </row>
    <row r="124" spans="1:11" ht="24" customHeight="1">
      <c r="A124" s="7" t="s">
        <v>188</v>
      </c>
      <c r="B124" s="22"/>
      <c r="D124" s="41">
        <v>48821</v>
      </c>
      <c r="E124" s="41"/>
      <c r="F124" s="41">
        <v>168824</v>
      </c>
      <c r="G124" s="41"/>
      <c r="H124" s="41">
        <v>0</v>
      </c>
      <c r="I124" s="41"/>
      <c r="J124" s="41">
        <v>0</v>
      </c>
      <c r="K124" s="26"/>
    </row>
    <row r="125" spans="1:11" ht="24" customHeight="1">
      <c r="A125" s="7" t="s">
        <v>44</v>
      </c>
      <c r="H125" s="4"/>
      <c r="I125" s="4"/>
      <c r="J125" s="4"/>
      <c r="K125" s="26"/>
    </row>
    <row r="126" spans="1:11" ht="24" customHeight="1">
      <c r="A126" s="7" t="s">
        <v>189</v>
      </c>
      <c r="B126" s="14">
        <v>11</v>
      </c>
      <c r="D126" s="41">
        <v>-25109699</v>
      </c>
      <c r="E126" s="41"/>
      <c r="F126" s="41">
        <v>-2209077</v>
      </c>
      <c r="G126" s="41"/>
      <c r="H126" s="41">
        <v>-25109699</v>
      </c>
      <c r="I126" s="41"/>
      <c r="J126" s="41">
        <v>-2209077</v>
      </c>
      <c r="K126" s="26"/>
    </row>
    <row r="127" spans="1:11" ht="24" customHeight="1">
      <c r="A127" s="45" t="s">
        <v>190</v>
      </c>
      <c r="B127" s="22"/>
      <c r="D127" s="41"/>
      <c r="E127" s="41"/>
      <c r="F127" s="41"/>
      <c r="G127" s="41"/>
      <c r="H127" s="41"/>
      <c r="I127" s="41"/>
      <c r="J127" s="41"/>
      <c r="K127" s="26"/>
    </row>
    <row r="128" spans="1:11" ht="24" customHeight="1">
      <c r="A128" s="45" t="s">
        <v>186</v>
      </c>
      <c r="B128" s="18"/>
      <c r="D128" s="41"/>
      <c r="E128" s="41"/>
      <c r="F128" s="41"/>
      <c r="G128" s="41"/>
      <c r="H128" s="41"/>
      <c r="I128" s="41"/>
      <c r="J128" s="41"/>
      <c r="K128" s="26"/>
    </row>
    <row r="129" spans="1:17" ht="24" customHeight="1">
      <c r="A129" s="44" t="s">
        <v>229</v>
      </c>
      <c r="B129" s="18"/>
      <c r="D129" s="41"/>
      <c r="E129" s="41"/>
      <c r="F129" s="41"/>
      <c r="G129" s="41"/>
      <c r="H129" s="41"/>
      <c r="I129" s="41"/>
      <c r="J129" s="41"/>
      <c r="K129" s="26"/>
    </row>
    <row r="130" spans="1:17" ht="24" customHeight="1">
      <c r="A130" s="44" t="s">
        <v>43</v>
      </c>
      <c r="B130" s="18"/>
      <c r="D130" s="41">
        <v>-3450324</v>
      </c>
      <c r="E130" s="41"/>
      <c r="F130" s="41">
        <v>0</v>
      </c>
      <c r="G130" s="41"/>
      <c r="H130" s="41">
        <v>-3450324</v>
      </c>
      <c r="I130" s="41"/>
      <c r="J130" s="41">
        <v>0</v>
      </c>
      <c r="K130" s="26"/>
    </row>
    <row r="131" spans="1:17" ht="24" customHeight="1">
      <c r="A131" s="7" t="s">
        <v>210</v>
      </c>
      <c r="B131" s="18"/>
      <c r="D131" s="41"/>
      <c r="E131" s="41"/>
      <c r="F131" s="41"/>
      <c r="G131" s="41"/>
      <c r="H131" s="41"/>
      <c r="I131" s="41"/>
      <c r="J131" s="41"/>
      <c r="K131" s="26"/>
    </row>
    <row r="132" spans="1:17" ht="24" customHeight="1">
      <c r="A132" s="7" t="s">
        <v>188</v>
      </c>
      <c r="B132" s="18"/>
      <c r="D132" s="43">
        <v>-139914</v>
      </c>
      <c r="E132" s="41"/>
      <c r="F132" s="43">
        <v>-13346962</v>
      </c>
      <c r="G132" s="41"/>
      <c r="H132" s="43">
        <v>0</v>
      </c>
      <c r="I132" s="41"/>
      <c r="J132" s="43">
        <v>0</v>
      </c>
      <c r="K132" s="26"/>
    </row>
    <row r="133" spans="1:17" ht="24" customHeight="1">
      <c r="A133" s="45" t="s">
        <v>191</v>
      </c>
      <c r="B133" s="18"/>
      <c r="D133" s="41"/>
      <c r="E133" s="41"/>
      <c r="F133" s="41"/>
      <c r="G133" s="41"/>
      <c r="H133" s="41"/>
      <c r="I133" s="41"/>
      <c r="J133" s="41"/>
      <c r="K133" s="26"/>
    </row>
    <row r="134" spans="1:17" ht="24" customHeight="1">
      <c r="A134" s="45" t="s">
        <v>103</v>
      </c>
      <c r="B134" s="47"/>
      <c r="D134" s="43">
        <f>SUM(D122:D132)</f>
        <v>39633249</v>
      </c>
      <c r="E134" s="41"/>
      <c r="F134" s="43">
        <f>SUM(F122:F132)</f>
        <v>-12868468</v>
      </c>
      <c r="G134" s="41"/>
      <c r="H134" s="43">
        <f>SUM(H122:H132)</f>
        <v>39724342</v>
      </c>
      <c r="I134" s="41"/>
      <c r="J134" s="43">
        <f>SUM(J122:J132)</f>
        <v>309670</v>
      </c>
      <c r="K134" s="26"/>
    </row>
    <row r="135" spans="1:17" ht="24" customHeight="1" thickBot="1">
      <c r="A135" s="45" t="s">
        <v>92</v>
      </c>
      <c r="B135" s="47"/>
      <c r="D135" s="48">
        <f>SUM(D102,D134)</f>
        <v>111583404</v>
      </c>
      <c r="E135" s="41"/>
      <c r="F135" s="48">
        <f>SUM(F102,F134)</f>
        <v>-143494485</v>
      </c>
      <c r="G135" s="41"/>
      <c r="H135" s="48">
        <f>SUM(H102,H134)</f>
        <v>77619241</v>
      </c>
      <c r="I135" s="41"/>
      <c r="J135" s="48">
        <f>SUM(J102,J134)</f>
        <v>18000592</v>
      </c>
      <c r="K135" s="26"/>
    </row>
    <row r="136" spans="1:17" ht="24" customHeight="1" thickTop="1">
      <c r="A136" s="39"/>
      <c r="B136" s="47"/>
      <c r="D136" s="41"/>
      <c r="E136" s="41"/>
      <c r="F136" s="41"/>
      <c r="G136" s="41"/>
      <c r="H136" s="41"/>
      <c r="I136" s="41"/>
      <c r="J136" s="41"/>
      <c r="K136" s="26"/>
    </row>
    <row r="137" spans="1:17" ht="24" customHeight="1">
      <c r="A137" s="49" t="s">
        <v>45</v>
      </c>
      <c r="B137" s="14">
        <v>12</v>
      </c>
      <c r="D137" s="41"/>
      <c r="E137" s="41"/>
      <c r="F137" s="41"/>
      <c r="G137" s="41"/>
      <c r="H137" s="41"/>
      <c r="I137" s="41"/>
      <c r="J137" s="41"/>
      <c r="K137" s="26"/>
    </row>
    <row r="138" spans="1:17" ht="24" customHeight="1" thickBot="1">
      <c r="A138" s="46" t="s">
        <v>211</v>
      </c>
      <c r="B138" s="14"/>
      <c r="D138" s="50">
        <f>SUM(D102/9377446336.03279)</f>
        <v>7.6726810713415548E-3</v>
      </c>
      <c r="E138" s="51"/>
      <c r="F138" s="50">
        <v>-1.4074984939433216E-2</v>
      </c>
      <c r="G138" s="51"/>
      <c r="H138" s="50">
        <f>SUM(H102/9377446336.03279)</f>
        <v>4.0410680735531428E-3</v>
      </c>
      <c r="I138" s="51"/>
      <c r="J138" s="50">
        <v>1.9062011261867361E-3</v>
      </c>
      <c r="K138" s="26"/>
      <c r="M138" s="85"/>
      <c r="N138" s="85"/>
      <c r="O138" s="85"/>
      <c r="P138" s="85"/>
      <c r="Q138" s="85"/>
    </row>
    <row r="139" spans="1:17" ht="24" customHeight="1" thickTop="1" thickBot="1">
      <c r="A139" s="46" t="s">
        <v>212</v>
      </c>
      <c r="B139" s="14"/>
      <c r="D139" s="50">
        <f>SUM(D102/9723725959.7565)</f>
        <v>7.3994428985123071E-3</v>
      </c>
      <c r="E139" s="51"/>
      <c r="F139" s="50">
        <v>-1.2754214284372196E-2</v>
      </c>
      <c r="G139" s="51"/>
      <c r="H139" s="50">
        <f>SUM(H102/9723725959.7565)</f>
        <v>3.8971582659605266E-3</v>
      </c>
      <c r="I139" s="51"/>
      <c r="J139" s="50">
        <v>1.7273267244772099E-3</v>
      </c>
      <c r="K139" s="26"/>
      <c r="M139" s="85"/>
      <c r="N139" s="85"/>
      <c r="O139" s="85"/>
      <c r="P139" s="85"/>
      <c r="Q139" s="85"/>
    </row>
    <row r="140" spans="1:17" ht="24" customHeight="1" thickTop="1">
      <c r="A140" s="46"/>
      <c r="B140" s="18"/>
      <c r="D140" s="51"/>
      <c r="E140" s="51"/>
      <c r="F140" s="51"/>
      <c r="G140" s="51"/>
      <c r="H140" s="51"/>
      <c r="I140" s="51"/>
      <c r="J140" s="51"/>
      <c r="K140" s="26"/>
    </row>
    <row r="141" spans="1:17" ht="24" customHeight="1">
      <c r="A141" s="4" t="s">
        <v>16</v>
      </c>
      <c r="B141" s="18"/>
      <c r="D141" s="51"/>
      <c r="E141" s="51"/>
      <c r="F141" s="51"/>
      <c r="G141" s="51"/>
      <c r="H141" s="51"/>
      <c r="I141" s="51"/>
      <c r="J141" s="51"/>
      <c r="K141" s="26"/>
    </row>
    <row r="142" spans="1:17" ht="24" customHeight="1">
      <c r="A142" s="46"/>
      <c r="B142" s="18"/>
      <c r="D142" s="51"/>
      <c r="E142" s="51"/>
      <c r="F142" s="51"/>
      <c r="G142" s="51"/>
      <c r="H142" s="51"/>
      <c r="I142" s="51"/>
      <c r="J142" s="51"/>
      <c r="K142" s="26"/>
    </row>
    <row r="143" spans="1:17" ht="24" customHeight="1">
      <c r="A143" s="46"/>
      <c r="B143" s="18"/>
      <c r="D143" s="51"/>
      <c r="E143" s="51"/>
      <c r="F143" s="51"/>
      <c r="G143" s="51"/>
      <c r="H143" s="51"/>
      <c r="I143" s="51"/>
      <c r="J143" s="51"/>
      <c r="K143" s="26"/>
    </row>
    <row r="144" spans="1:17" ht="24" customHeight="1">
      <c r="A144" s="46"/>
      <c r="B144" s="18"/>
      <c r="D144" s="51"/>
      <c r="E144" s="51"/>
      <c r="F144" s="51"/>
      <c r="G144" s="51"/>
      <c r="H144" s="51"/>
      <c r="I144" s="51"/>
      <c r="J144" s="51"/>
      <c r="K144" s="26"/>
    </row>
    <row r="145" spans="1:11" ht="24" customHeight="1">
      <c r="A145" s="46"/>
      <c r="B145" s="18"/>
      <c r="D145" s="51"/>
      <c r="E145" s="51"/>
      <c r="F145" s="51"/>
      <c r="G145" s="51"/>
      <c r="H145" s="51"/>
      <c r="I145" s="51"/>
      <c r="J145" s="51"/>
      <c r="K145" s="26"/>
    </row>
    <row r="146" spans="1:11" ht="24" customHeight="1">
      <c r="G146" s="26"/>
      <c r="H146" s="26"/>
      <c r="I146" s="26"/>
      <c r="J146" s="26"/>
      <c r="K146" s="26"/>
    </row>
  </sheetData>
  <mergeCells count="12">
    <mergeCell ref="A78:J78"/>
    <mergeCell ref="D79:F79"/>
    <mergeCell ref="H79:J79"/>
    <mergeCell ref="A115:J115"/>
    <mergeCell ref="D116:F116"/>
    <mergeCell ref="H116:J116"/>
    <mergeCell ref="D42:F42"/>
    <mergeCell ref="H42:J42"/>
    <mergeCell ref="A5:J5"/>
    <mergeCell ref="D6:F6"/>
    <mergeCell ref="H6:J6"/>
    <mergeCell ref="A41:J41"/>
  </mergeCells>
  <phoneticPr fontId="20" type="noConversion"/>
  <pageMargins left="0.86614173228346458" right="0.39370078740157483" top="0.9055118110236221" bottom="0.19685039370078741" header="0.19685039370078741" footer="0.19685039370078741"/>
  <pageSetup paperSize="9" scale="69" orientation="portrait" r:id="rId1"/>
  <headerFooter alignWithMargins="0"/>
  <rowBreaks count="3" manualBreakCount="3">
    <brk id="36" max="16383" man="1"/>
    <brk id="73" max="9" man="1"/>
    <brk id="11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N31"/>
  <sheetViews>
    <sheetView view="pageBreakPreview" topLeftCell="A13" zoomScale="70" zoomScaleNormal="60" zoomScaleSheetLayoutView="70" zoomScalePageLayoutView="80" workbookViewId="0">
      <selection activeCell="J29" sqref="J29"/>
    </sheetView>
  </sheetViews>
  <sheetFormatPr defaultColWidth="9.36328125" defaultRowHeight="24" customHeight="1"/>
  <cols>
    <col min="1" max="1" width="39.36328125" style="52" customWidth="1"/>
    <col min="2" max="2" width="6.6328125" style="52" customWidth="1"/>
    <col min="3" max="3" width="1" style="52" customWidth="1"/>
    <col min="4" max="4" width="17.453125" style="52" customWidth="1"/>
    <col min="5" max="5" width="1" style="52" customWidth="1"/>
    <col min="6" max="6" width="16.54296875" style="52" customWidth="1"/>
    <col min="7" max="7" width="1" style="52" customWidth="1"/>
    <col min="8" max="8" width="16" style="52" customWidth="1"/>
    <col min="9" max="9" width="1" style="52" customWidth="1"/>
    <col min="10" max="10" width="16" style="52" customWidth="1"/>
    <col min="11" max="11" width="1.453125" style="52" customWidth="1"/>
    <col min="12" max="12" width="24.6328125" style="52" bestFit="1" customWidth="1"/>
    <col min="13" max="13" width="1.453125" style="52" customWidth="1"/>
    <col min="14" max="14" width="21.453125" style="52" customWidth="1"/>
    <col min="15" max="15" width="1.453125" style="52" customWidth="1"/>
    <col min="16" max="16" width="19.453125" style="52" customWidth="1"/>
    <col min="17" max="17" width="0.6328125" style="52" customWidth="1"/>
    <col min="18" max="18" width="17.54296875" style="52" customWidth="1"/>
    <col min="19" max="19" width="1.453125" style="52" customWidth="1"/>
    <col min="20" max="20" width="17.453125" style="52" customWidth="1"/>
    <col min="21" max="21" width="0.6328125" style="52" customWidth="1"/>
    <col min="22" max="22" width="13.36328125" style="52" bestFit="1" customWidth="1"/>
    <col min="23" max="23" width="9.36328125" style="52" customWidth="1"/>
    <col min="24" max="27" width="9.36328125" style="52"/>
    <col min="28" max="28" width="12.90625" style="52" bestFit="1" customWidth="1"/>
    <col min="29" max="31" width="9.36328125" style="52"/>
    <col min="32" max="32" width="12.90625" style="52" bestFit="1" customWidth="1"/>
    <col min="33" max="33" width="9.36328125" style="52"/>
    <col min="34" max="34" width="11.81640625" style="52" bestFit="1" customWidth="1"/>
    <col min="35" max="35" width="9.36328125" style="52"/>
    <col min="36" max="36" width="10.81640625" style="52" bestFit="1" customWidth="1"/>
    <col min="37" max="37" width="9.36328125" style="52"/>
    <col min="38" max="38" width="14.81640625" style="52" bestFit="1" customWidth="1"/>
    <col min="39" max="16384" width="9.36328125" style="52"/>
  </cols>
  <sheetData>
    <row r="1" spans="1:21" ht="24" customHeight="1">
      <c r="T1" s="6" t="s">
        <v>42</v>
      </c>
    </row>
    <row r="2" spans="1:21" ht="24" customHeight="1">
      <c r="A2" s="1" t="s">
        <v>101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24" customHeight="1">
      <c r="A3" s="2" t="s">
        <v>145</v>
      </c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24" customHeight="1">
      <c r="A4" s="2" t="s">
        <v>220</v>
      </c>
      <c r="B4" s="2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24" customHeight="1">
      <c r="A5" s="7"/>
      <c r="B5" s="7"/>
      <c r="C5" s="7"/>
      <c r="D5" s="7"/>
      <c r="E5" s="7"/>
      <c r="F5" s="7"/>
      <c r="G5" s="7"/>
      <c r="H5" s="7"/>
      <c r="I5" s="7"/>
      <c r="J5" s="7"/>
      <c r="L5" s="7"/>
      <c r="T5" s="5" t="s">
        <v>28</v>
      </c>
    </row>
    <row r="6" spans="1:21" ht="24" customHeight="1">
      <c r="A6" s="25"/>
      <c r="B6" s="25"/>
      <c r="C6" s="25"/>
      <c r="D6" s="96" t="s">
        <v>14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</row>
    <row r="7" spans="1:21" ht="24" customHeight="1">
      <c r="A7" s="25"/>
      <c r="B7" s="53"/>
      <c r="C7" s="54"/>
      <c r="D7" s="53"/>
      <c r="E7" s="53"/>
      <c r="F7" s="53"/>
      <c r="G7" s="54"/>
      <c r="H7" s="53"/>
      <c r="I7" s="55"/>
      <c r="J7" s="55"/>
      <c r="L7" s="98" t="s">
        <v>29</v>
      </c>
      <c r="M7" s="98"/>
      <c r="N7" s="98"/>
      <c r="O7" s="98"/>
      <c r="P7" s="98"/>
      <c r="Q7" s="53"/>
      <c r="R7" s="53"/>
      <c r="S7" s="53"/>
      <c r="T7" s="53"/>
      <c r="U7" s="25"/>
    </row>
    <row r="8" spans="1:21" ht="24" customHeight="1">
      <c r="A8" s="25"/>
      <c r="B8" s="54"/>
      <c r="C8" s="54"/>
      <c r="D8" s="53"/>
      <c r="E8" s="53"/>
      <c r="F8" s="53"/>
      <c r="G8" s="54"/>
      <c r="H8" s="53"/>
      <c r="I8" s="54"/>
      <c r="J8" s="53"/>
      <c r="K8" s="53"/>
      <c r="L8" s="53" t="s">
        <v>175</v>
      </c>
      <c r="M8" s="53"/>
      <c r="N8" s="53" t="s">
        <v>200</v>
      </c>
      <c r="O8" s="95"/>
      <c r="P8" s="95"/>
      <c r="Q8" s="53"/>
      <c r="R8" s="54"/>
      <c r="S8" s="53"/>
      <c r="T8" s="53"/>
      <c r="U8" s="25"/>
    </row>
    <row r="9" spans="1:21" ht="24" customHeight="1">
      <c r="A9" s="25"/>
      <c r="B9" s="54"/>
      <c r="C9" s="54"/>
      <c r="D9" s="54"/>
      <c r="E9" s="53"/>
      <c r="F9" s="54"/>
      <c r="G9" s="54"/>
      <c r="H9" s="53"/>
      <c r="I9" s="53"/>
      <c r="J9" s="54"/>
      <c r="K9" s="54"/>
      <c r="L9" s="53" t="s">
        <v>176</v>
      </c>
      <c r="M9" s="54"/>
      <c r="N9" s="53" t="s">
        <v>74</v>
      </c>
      <c r="O9" s="95"/>
      <c r="P9" s="95"/>
      <c r="Q9" s="53"/>
      <c r="S9" s="54"/>
      <c r="T9" s="54"/>
      <c r="U9" s="25"/>
    </row>
    <row r="10" spans="1:21" ht="24" customHeight="1">
      <c r="A10" s="25"/>
      <c r="B10" s="54"/>
      <c r="C10" s="54"/>
      <c r="D10" s="53"/>
      <c r="E10" s="53"/>
      <c r="F10" s="54"/>
      <c r="G10" s="54"/>
      <c r="K10" s="54"/>
      <c r="L10" s="53" t="s">
        <v>75</v>
      </c>
      <c r="M10" s="54"/>
      <c r="N10" s="53" t="s">
        <v>75</v>
      </c>
      <c r="O10" s="55"/>
      <c r="P10" s="53" t="s">
        <v>77</v>
      </c>
      <c r="Q10" s="55"/>
      <c r="R10" s="53" t="s">
        <v>79</v>
      </c>
      <c r="S10" s="54"/>
      <c r="T10" s="54"/>
      <c r="U10" s="25"/>
    </row>
    <row r="11" spans="1:21" ht="24" customHeight="1">
      <c r="A11" s="25"/>
      <c r="B11" s="54"/>
      <c r="C11" s="54"/>
      <c r="D11" s="53" t="s">
        <v>68</v>
      </c>
      <c r="E11" s="53"/>
      <c r="F11" s="54"/>
      <c r="G11" s="54"/>
      <c r="H11" s="97" t="s">
        <v>94</v>
      </c>
      <c r="I11" s="97"/>
      <c r="J11" s="97"/>
      <c r="K11" s="54"/>
      <c r="L11" s="53" t="s">
        <v>76</v>
      </c>
      <c r="M11" s="54"/>
      <c r="N11" s="53" t="s">
        <v>76</v>
      </c>
      <c r="O11" s="54"/>
      <c r="P11" s="53" t="s">
        <v>78</v>
      </c>
      <c r="Q11" s="55"/>
      <c r="R11" s="54" t="s">
        <v>80</v>
      </c>
      <c r="S11" s="54"/>
      <c r="T11" s="54" t="s">
        <v>83</v>
      </c>
      <c r="U11" s="25"/>
    </row>
    <row r="12" spans="1:21" ht="24" customHeight="1">
      <c r="A12" s="25"/>
      <c r="B12" s="54"/>
      <c r="C12" s="54"/>
      <c r="D12" s="53" t="s">
        <v>69</v>
      </c>
      <c r="E12" s="53"/>
      <c r="F12" s="53" t="s">
        <v>110</v>
      </c>
      <c r="G12" s="54"/>
      <c r="H12" s="57" t="s">
        <v>98</v>
      </c>
      <c r="I12" s="53"/>
      <c r="J12" s="54" t="s">
        <v>71</v>
      </c>
      <c r="K12" s="54"/>
      <c r="L12" s="53" t="s">
        <v>72</v>
      </c>
      <c r="M12" s="54"/>
      <c r="N12" s="53" t="s">
        <v>72</v>
      </c>
      <c r="O12" s="53"/>
      <c r="P12" s="53" t="s">
        <v>226</v>
      </c>
      <c r="Q12" s="55"/>
      <c r="R12" s="54" t="s">
        <v>81</v>
      </c>
      <c r="S12" s="54"/>
      <c r="T12" s="53" t="s">
        <v>85</v>
      </c>
      <c r="U12" s="25"/>
    </row>
    <row r="13" spans="1:21" ht="24" customHeight="1">
      <c r="A13" s="25"/>
      <c r="B13" s="12"/>
      <c r="C13" s="54"/>
      <c r="D13" s="56" t="s">
        <v>70</v>
      </c>
      <c r="E13" s="53"/>
      <c r="F13" s="56" t="s">
        <v>70</v>
      </c>
      <c r="G13" s="54"/>
      <c r="H13" s="56" t="s">
        <v>95</v>
      </c>
      <c r="I13" s="53"/>
      <c r="J13" s="56" t="s">
        <v>180</v>
      </c>
      <c r="K13" s="54"/>
      <c r="L13" s="56" t="s">
        <v>73</v>
      </c>
      <c r="M13" s="54"/>
      <c r="N13" s="56" t="s">
        <v>73</v>
      </c>
      <c r="O13" s="53"/>
      <c r="P13" s="56" t="s">
        <v>227</v>
      </c>
      <c r="Q13" s="55"/>
      <c r="R13" s="58" t="s">
        <v>82</v>
      </c>
      <c r="S13" s="54"/>
      <c r="T13" s="56" t="s">
        <v>84</v>
      </c>
      <c r="U13" s="25"/>
    </row>
    <row r="14" spans="1:21" ht="24" customHeight="1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1" ht="24" customHeight="1">
      <c r="A15" s="59" t="s">
        <v>126</v>
      </c>
      <c r="B15" s="25"/>
      <c r="C15" s="25"/>
      <c r="D15" s="20">
        <v>4451717832</v>
      </c>
      <c r="E15" s="20"/>
      <c r="F15" s="20">
        <v>5991136245</v>
      </c>
      <c r="G15" s="20"/>
      <c r="H15" s="20">
        <v>109956604</v>
      </c>
      <c r="I15" s="20"/>
      <c r="J15" s="60">
        <v>4092444</v>
      </c>
      <c r="K15" s="20"/>
      <c r="L15" s="20">
        <v>0</v>
      </c>
      <c r="M15" s="20"/>
      <c r="N15" s="20">
        <v>-113973204</v>
      </c>
      <c r="O15" s="20"/>
      <c r="P15" s="20">
        <v>-34324402</v>
      </c>
      <c r="Q15" s="20"/>
      <c r="R15" s="20">
        <v>-4560072</v>
      </c>
      <c r="S15" s="20"/>
      <c r="T15" s="41">
        <f>SUM(D15:R15)</f>
        <v>10404045447</v>
      </c>
      <c r="U15" s="25"/>
    </row>
    <row r="16" spans="1:21" ht="24" customHeight="1">
      <c r="A16" s="61" t="s">
        <v>181</v>
      </c>
      <c r="B16" s="25"/>
      <c r="C16" s="25"/>
      <c r="D16" s="20">
        <v>228796232</v>
      </c>
      <c r="E16" s="20"/>
      <c r="F16" s="20">
        <v>144141626</v>
      </c>
      <c r="G16" s="20"/>
      <c r="H16" s="20">
        <v>0</v>
      </c>
      <c r="I16" s="20"/>
      <c r="J16" s="60">
        <v>0</v>
      </c>
      <c r="K16" s="20"/>
      <c r="L16" s="20">
        <v>0</v>
      </c>
      <c r="M16" s="20"/>
      <c r="N16" s="20">
        <v>0</v>
      </c>
      <c r="O16" s="20"/>
      <c r="P16" s="20">
        <v>0</v>
      </c>
      <c r="Q16" s="20"/>
      <c r="R16" s="20">
        <v>0</v>
      </c>
      <c r="S16" s="20"/>
      <c r="T16" s="41">
        <f>SUM(D16:R16)</f>
        <v>372937858</v>
      </c>
      <c r="U16" s="25"/>
    </row>
    <row r="17" spans="1:222" s="25" customFormat="1" ht="24" customHeight="1">
      <c r="A17" s="62" t="s">
        <v>106</v>
      </c>
      <c r="B17" s="63"/>
      <c r="C17" s="63"/>
      <c r="D17" s="64">
        <v>0</v>
      </c>
      <c r="E17" s="20"/>
      <c r="F17" s="64">
        <v>0</v>
      </c>
      <c r="G17" s="20"/>
      <c r="H17" s="64">
        <v>0</v>
      </c>
      <c r="I17" s="65"/>
      <c r="J17" s="64">
        <f>PL!F102</f>
        <v>-130626017</v>
      </c>
      <c r="K17" s="41">
        <v>0</v>
      </c>
      <c r="L17" s="64">
        <v>0</v>
      </c>
      <c r="M17" s="41">
        <v>0</v>
      </c>
      <c r="N17" s="64">
        <v>0</v>
      </c>
      <c r="O17" s="41"/>
      <c r="P17" s="66">
        <v>0</v>
      </c>
      <c r="Q17" s="65"/>
      <c r="R17" s="66">
        <v>0</v>
      </c>
      <c r="S17" s="21"/>
      <c r="T17" s="66">
        <f>SUM(D17:R17)</f>
        <v>-130626017</v>
      </c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2"/>
      <c r="CF17" s="52"/>
      <c r="CG17" s="52"/>
      <c r="CH17" s="52"/>
      <c r="CI17" s="52"/>
      <c r="CJ17" s="52"/>
      <c r="CK17" s="52"/>
      <c r="CL17" s="52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2"/>
      <c r="CZ17" s="52"/>
      <c r="DA17" s="52"/>
      <c r="DB17" s="52"/>
      <c r="DC17" s="52"/>
      <c r="DD17" s="52"/>
      <c r="DE17" s="52"/>
      <c r="DF17" s="52"/>
      <c r="DG17" s="52"/>
      <c r="DH17" s="52"/>
      <c r="DI17" s="52"/>
      <c r="DJ17" s="52"/>
      <c r="DK17" s="52"/>
      <c r="DL17" s="52"/>
      <c r="DM17" s="52"/>
      <c r="DN17" s="52"/>
      <c r="DO17" s="52"/>
      <c r="DP17" s="52"/>
      <c r="DQ17" s="52"/>
      <c r="DR17" s="52"/>
      <c r="DS17" s="52"/>
      <c r="DT17" s="52"/>
      <c r="DU17" s="52"/>
      <c r="DV17" s="52"/>
      <c r="DW17" s="52"/>
      <c r="DX17" s="52"/>
      <c r="DY17" s="52"/>
      <c r="DZ17" s="52"/>
      <c r="EA17" s="52"/>
      <c r="EB17" s="52"/>
      <c r="EC17" s="52"/>
      <c r="ED17" s="52"/>
      <c r="EE17" s="52"/>
      <c r="EF17" s="52"/>
      <c r="EG17" s="52"/>
      <c r="EH17" s="52"/>
      <c r="EI17" s="52"/>
      <c r="EJ17" s="52"/>
      <c r="EK17" s="52"/>
      <c r="EL17" s="52"/>
      <c r="EM17" s="52"/>
      <c r="EN17" s="52"/>
      <c r="EO17" s="52"/>
      <c r="EP17" s="52"/>
      <c r="EQ17" s="52"/>
      <c r="ER17" s="52"/>
      <c r="ES17" s="52"/>
      <c r="ET17" s="52"/>
      <c r="EU17" s="52"/>
      <c r="EV17" s="52"/>
      <c r="EW17" s="52"/>
      <c r="EX17" s="52"/>
      <c r="EY17" s="52"/>
      <c r="EZ17" s="52"/>
      <c r="FA17" s="52"/>
      <c r="FB17" s="52"/>
      <c r="FC17" s="52"/>
      <c r="FD17" s="52"/>
      <c r="FE17" s="52"/>
      <c r="FF17" s="52"/>
      <c r="FG17" s="52"/>
      <c r="FH17" s="52"/>
      <c r="FI17" s="52"/>
      <c r="FJ17" s="52"/>
      <c r="FK17" s="52"/>
      <c r="FL17" s="52"/>
      <c r="FM17" s="52"/>
      <c r="FN17" s="52"/>
      <c r="FO17" s="52"/>
      <c r="FP17" s="52"/>
      <c r="FQ17" s="52"/>
      <c r="FR17" s="52"/>
      <c r="FS17" s="52"/>
      <c r="FT17" s="52"/>
      <c r="FU17" s="52"/>
      <c r="FV17" s="52"/>
      <c r="FW17" s="52"/>
      <c r="FX17" s="52"/>
      <c r="FY17" s="52"/>
      <c r="FZ17" s="52"/>
      <c r="GA17" s="52"/>
      <c r="GB17" s="52"/>
      <c r="GC17" s="52"/>
      <c r="GD17" s="52"/>
      <c r="GE17" s="52"/>
      <c r="GF17" s="52"/>
      <c r="GG17" s="52"/>
      <c r="GH17" s="52"/>
      <c r="GI17" s="52"/>
      <c r="GJ17" s="52"/>
      <c r="GK17" s="52"/>
      <c r="GL17" s="52"/>
      <c r="GM17" s="52"/>
      <c r="GN17" s="52"/>
      <c r="GO17" s="52"/>
      <c r="GP17" s="52"/>
      <c r="GQ17" s="52"/>
      <c r="GR17" s="52"/>
      <c r="GS17" s="52"/>
      <c r="GT17" s="52"/>
      <c r="GU17" s="52"/>
      <c r="GV17" s="52"/>
      <c r="GW17" s="52"/>
      <c r="GX17" s="52"/>
      <c r="GY17" s="52"/>
      <c r="GZ17" s="52"/>
      <c r="HA17" s="52"/>
      <c r="HB17" s="52"/>
      <c r="HC17" s="52"/>
      <c r="HD17" s="52"/>
      <c r="HE17" s="52"/>
      <c r="HF17" s="52"/>
      <c r="HG17" s="52"/>
      <c r="HH17" s="52"/>
      <c r="HI17" s="52"/>
      <c r="HJ17" s="52"/>
      <c r="HK17" s="52"/>
      <c r="HL17" s="52"/>
      <c r="HM17" s="52"/>
      <c r="HN17" s="52"/>
    </row>
    <row r="18" spans="1:222" s="25" customFormat="1" ht="24" customHeight="1">
      <c r="A18" s="62" t="s">
        <v>191</v>
      </c>
      <c r="B18" s="63"/>
      <c r="C18" s="63"/>
      <c r="D18" s="67">
        <v>0</v>
      </c>
      <c r="E18" s="20"/>
      <c r="F18" s="67">
        <v>0</v>
      </c>
      <c r="G18" s="20"/>
      <c r="H18" s="67">
        <v>0</v>
      </c>
      <c r="I18" s="65"/>
      <c r="J18" s="67">
        <v>0</v>
      </c>
      <c r="K18" s="41">
        <v>0</v>
      </c>
      <c r="L18" s="67">
        <v>0</v>
      </c>
      <c r="M18" s="41">
        <v>0</v>
      </c>
      <c r="N18" s="67">
        <v>309670</v>
      </c>
      <c r="O18" s="41"/>
      <c r="P18" s="68">
        <v>-13178138</v>
      </c>
      <c r="Q18" s="65"/>
      <c r="R18" s="68">
        <v>0</v>
      </c>
      <c r="S18" s="21"/>
      <c r="T18" s="68">
        <f>SUM(D18:R18)</f>
        <v>-12868468</v>
      </c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2"/>
      <c r="CA18" s="52"/>
      <c r="CB18" s="52"/>
      <c r="CC18" s="52"/>
      <c r="CD18" s="52"/>
      <c r="CE18" s="52"/>
      <c r="CF18" s="52"/>
      <c r="CG18" s="52"/>
      <c r="CH18" s="52"/>
      <c r="CI18" s="52"/>
      <c r="CJ18" s="52"/>
      <c r="CK18" s="52"/>
      <c r="CL18" s="52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2"/>
      <c r="CZ18" s="52"/>
      <c r="DA18" s="52"/>
      <c r="DB18" s="52"/>
      <c r="DC18" s="52"/>
      <c r="DD18" s="52"/>
      <c r="DE18" s="52"/>
      <c r="DF18" s="52"/>
      <c r="DG18" s="52"/>
      <c r="DH18" s="52"/>
      <c r="DI18" s="52"/>
      <c r="DJ18" s="52"/>
      <c r="DK18" s="52"/>
      <c r="DL18" s="52"/>
      <c r="DM18" s="52"/>
      <c r="DN18" s="52"/>
      <c r="DO18" s="52"/>
      <c r="DP18" s="52"/>
      <c r="DQ18" s="52"/>
      <c r="DR18" s="52"/>
      <c r="DS18" s="52"/>
      <c r="DT18" s="52"/>
      <c r="DU18" s="52"/>
      <c r="DV18" s="52"/>
      <c r="DW18" s="52"/>
      <c r="DX18" s="52"/>
      <c r="DY18" s="52"/>
      <c r="DZ18" s="52"/>
      <c r="EA18" s="52"/>
      <c r="EB18" s="52"/>
      <c r="EC18" s="52"/>
      <c r="ED18" s="52"/>
      <c r="EE18" s="52"/>
      <c r="EF18" s="52"/>
      <c r="EG18" s="52"/>
      <c r="EH18" s="52"/>
      <c r="EI18" s="52"/>
      <c r="EJ18" s="52"/>
      <c r="EK18" s="52"/>
      <c r="EL18" s="52"/>
      <c r="EM18" s="52"/>
      <c r="EN18" s="52"/>
      <c r="EO18" s="52"/>
      <c r="EP18" s="52"/>
      <c r="EQ18" s="52"/>
      <c r="ER18" s="52"/>
      <c r="ES18" s="52"/>
      <c r="ET18" s="52"/>
      <c r="EU18" s="52"/>
      <c r="EV18" s="52"/>
      <c r="EW18" s="52"/>
      <c r="EX18" s="52"/>
      <c r="EY18" s="52"/>
      <c r="EZ18" s="52"/>
      <c r="FA18" s="52"/>
      <c r="FB18" s="52"/>
      <c r="FC18" s="52"/>
      <c r="FD18" s="52"/>
      <c r="FE18" s="52"/>
      <c r="FF18" s="52"/>
      <c r="FG18" s="52"/>
      <c r="FH18" s="52"/>
      <c r="FI18" s="52"/>
      <c r="FJ18" s="52"/>
      <c r="FK18" s="52"/>
      <c r="FL18" s="52"/>
      <c r="FM18" s="52"/>
      <c r="FN18" s="52"/>
      <c r="FO18" s="52"/>
      <c r="FP18" s="52"/>
      <c r="FQ18" s="52"/>
      <c r="FR18" s="52"/>
      <c r="FS18" s="52"/>
      <c r="FT18" s="52"/>
      <c r="FU18" s="52"/>
      <c r="FV18" s="52"/>
      <c r="FW18" s="52"/>
      <c r="FX18" s="52"/>
      <c r="FY18" s="52"/>
      <c r="FZ18" s="52"/>
      <c r="GA18" s="52"/>
      <c r="GB18" s="52"/>
      <c r="GC18" s="52"/>
      <c r="GD18" s="52"/>
      <c r="GE18" s="52"/>
      <c r="GF18" s="52"/>
      <c r="GG18" s="52"/>
      <c r="GH18" s="52"/>
      <c r="GI18" s="52"/>
      <c r="GJ18" s="52"/>
      <c r="GK18" s="52"/>
      <c r="GL18" s="52"/>
      <c r="GM18" s="52"/>
      <c r="GN18" s="52"/>
      <c r="GO18" s="52"/>
      <c r="GP18" s="52"/>
      <c r="GQ18" s="52"/>
      <c r="GR18" s="52"/>
      <c r="GS18" s="52"/>
      <c r="GT18" s="52"/>
      <c r="GU18" s="52"/>
      <c r="GV18" s="52"/>
      <c r="GW18" s="52"/>
      <c r="GX18" s="52"/>
      <c r="GY18" s="52"/>
      <c r="GZ18" s="52"/>
      <c r="HA18" s="52"/>
      <c r="HB18" s="52"/>
      <c r="HC18" s="52"/>
      <c r="HD18" s="52"/>
      <c r="HE18" s="52"/>
      <c r="HF18" s="52"/>
      <c r="HG18" s="52"/>
      <c r="HH18" s="52"/>
      <c r="HI18" s="52"/>
      <c r="HJ18" s="52"/>
      <c r="HK18" s="52"/>
      <c r="HL18" s="52"/>
      <c r="HM18" s="52"/>
      <c r="HN18" s="52"/>
    </row>
    <row r="19" spans="1:222" s="25" customFormat="1" ht="24" customHeight="1">
      <c r="A19" s="62" t="s">
        <v>92</v>
      </c>
      <c r="B19" s="52"/>
      <c r="C19" s="52"/>
      <c r="D19" s="88">
        <f>SUM(D17:D18)</f>
        <v>0</v>
      </c>
      <c r="E19" s="20"/>
      <c r="F19" s="88">
        <f>SUM(F17:F18)</f>
        <v>0</v>
      </c>
      <c r="G19" s="21"/>
      <c r="H19" s="88">
        <f>SUM(H17:H18)</f>
        <v>0</v>
      </c>
      <c r="I19" s="20"/>
      <c r="J19" s="88">
        <f>SUM(J17:J18)</f>
        <v>-130626017</v>
      </c>
      <c r="K19" s="41"/>
      <c r="L19" s="88">
        <f>SUM(L17:L18)</f>
        <v>0</v>
      </c>
      <c r="M19" s="41"/>
      <c r="N19" s="88">
        <f>SUM(N17:N18)</f>
        <v>309670</v>
      </c>
      <c r="O19" s="41"/>
      <c r="P19" s="88">
        <f>SUM(P17:P18)</f>
        <v>-13178138</v>
      </c>
      <c r="Q19" s="20"/>
      <c r="R19" s="88">
        <f>SUM(R17:R18)</f>
        <v>0</v>
      </c>
      <c r="S19" s="21"/>
      <c r="T19" s="88">
        <f>SUM(T17:T18)</f>
        <v>-143494485</v>
      </c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52"/>
      <c r="FB19" s="52"/>
      <c r="FC19" s="52"/>
      <c r="FD19" s="52"/>
      <c r="FE19" s="52"/>
      <c r="FF19" s="52"/>
      <c r="FG19" s="52"/>
      <c r="FH19" s="52"/>
      <c r="FI19" s="52"/>
      <c r="FJ19" s="52"/>
      <c r="FK19" s="52"/>
      <c r="FL19" s="52"/>
      <c r="FM19" s="52"/>
      <c r="FN19" s="52"/>
      <c r="FO19" s="52"/>
      <c r="FP19" s="52"/>
      <c r="FQ19" s="52"/>
      <c r="FR19" s="52"/>
      <c r="FS19" s="52"/>
      <c r="FT19" s="52"/>
      <c r="FU19" s="52"/>
      <c r="FV19" s="52"/>
      <c r="FW19" s="52"/>
      <c r="FX19" s="52"/>
      <c r="FY19" s="52"/>
      <c r="FZ19" s="52"/>
      <c r="GA19" s="52"/>
      <c r="GB19" s="52"/>
      <c r="GC19" s="52"/>
      <c r="GD19" s="52"/>
      <c r="GE19" s="52"/>
      <c r="GF19" s="52"/>
      <c r="GG19" s="52"/>
      <c r="GH19" s="52"/>
      <c r="GI19" s="52"/>
      <c r="GJ19" s="52"/>
      <c r="GK19" s="52"/>
      <c r="GL19" s="52"/>
      <c r="GM19" s="52"/>
      <c r="GN19" s="52"/>
      <c r="GO19" s="52"/>
      <c r="GP19" s="52"/>
      <c r="GQ19" s="52"/>
      <c r="GR19" s="52"/>
      <c r="GS19" s="52"/>
      <c r="GT19" s="52"/>
      <c r="GU19" s="52"/>
      <c r="GV19" s="52"/>
      <c r="GW19" s="52"/>
      <c r="GX19" s="52"/>
      <c r="GY19" s="52"/>
      <c r="GZ19" s="52"/>
      <c r="HA19" s="52"/>
      <c r="HB19" s="52"/>
      <c r="HC19" s="52"/>
      <c r="HD19" s="52"/>
      <c r="HE19" s="52"/>
      <c r="HF19" s="52"/>
      <c r="HG19" s="52"/>
      <c r="HH19" s="52"/>
      <c r="HI19" s="52"/>
      <c r="HJ19" s="52"/>
      <c r="HK19" s="52"/>
      <c r="HL19" s="52"/>
      <c r="HM19" s="52"/>
      <c r="HN19" s="52"/>
    </row>
    <row r="20" spans="1:222" s="25" customFormat="1" ht="24" customHeight="1">
      <c r="A20" s="62" t="s">
        <v>225</v>
      </c>
      <c r="B20" s="52"/>
      <c r="C20" s="52"/>
      <c r="D20" s="89">
        <v>0</v>
      </c>
      <c r="E20" s="20"/>
      <c r="F20" s="89">
        <v>0</v>
      </c>
      <c r="G20" s="21"/>
      <c r="H20" s="89">
        <v>0</v>
      </c>
      <c r="I20" s="20"/>
      <c r="J20" s="89">
        <v>-3634122</v>
      </c>
      <c r="K20" s="41"/>
      <c r="L20" s="89">
        <v>0</v>
      </c>
      <c r="M20" s="41"/>
      <c r="N20" s="89">
        <v>0</v>
      </c>
      <c r="O20" s="41"/>
      <c r="P20" s="89">
        <v>3634122</v>
      </c>
      <c r="Q20" s="20"/>
      <c r="R20" s="89">
        <v>0</v>
      </c>
      <c r="S20" s="21"/>
      <c r="T20" s="89">
        <f>SUM(D20:R20)</f>
        <v>0</v>
      </c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  <c r="FW20" s="52"/>
      <c r="FX20" s="52"/>
      <c r="FY20" s="52"/>
      <c r="FZ20" s="52"/>
      <c r="GA20" s="52"/>
      <c r="GB20" s="52"/>
      <c r="GC20" s="52"/>
      <c r="GD20" s="52"/>
      <c r="GE20" s="52"/>
      <c r="GF20" s="52"/>
      <c r="GG20" s="52"/>
      <c r="GH20" s="52"/>
      <c r="GI20" s="52"/>
      <c r="GJ20" s="52"/>
      <c r="GK20" s="52"/>
      <c r="GL20" s="52"/>
      <c r="GM20" s="52"/>
      <c r="GN20" s="52"/>
      <c r="GO20" s="52"/>
      <c r="GP20" s="52"/>
      <c r="GQ20" s="52"/>
      <c r="GR20" s="52"/>
      <c r="GS20" s="52"/>
      <c r="GT20" s="52"/>
      <c r="GU20" s="52"/>
      <c r="GV20" s="52"/>
      <c r="GW20" s="52"/>
      <c r="GX20" s="52"/>
      <c r="GY20" s="52"/>
      <c r="GZ20" s="52"/>
      <c r="HA20" s="52"/>
      <c r="HB20" s="52"/>
      <c r="HC20" s="52"/>
      <c r="HD20" s="52"/>
      <c r="HE20" s="52"/>
      <c r="HF20" s="52"/>
      <c r="HG20" s="52"/>
      <c r="HH20" s="52"/>
      <c r="HI20" s="52"/>
      <c r="HJ20" s="52"/>
      <c r="HK20" s="52"/>
      <c r="HL20" s="52"/>
      <c r="HM20" s="52"/>
      <c r="HN20" s="52"/>
    </row>
    <row r="21" spans="1:222" ht="24" customHeight="1" thickBot="1">
      <c r="A21" s="70" t="s">
        <v>221</v>
      </c>
      <c r="B21" s="70"/>
      <c r="C21" s="25"/>
      <c r="D21" s="71">
        <f>SUM(D15:D16,D19,D20)</f>
        <v>4680514064</v>
      </c>
      <c r="E21" s="20"/>
      <c r="F21" s="71">
        <f>SUM(F15:F16,F19,F20)</f>
        <v>6135277871</v>
      </c>
      <c r="G21" s="20"/>
      <c r="H21" s="71">
        <f>SUM(H15:H16,H19,H20)</f>
        <v>109956604</v>
      </c>
      <c r="I21" s="20"/>
      <c r="J21" s="71">
        <f>SUM(J15:J16,J19,J20)</f>
        <v>-130167695</v>
      </c>
      <c r="K21" s="41"/>
      <c r="L21" s="71">
        <f>SUM(L15:L16,L19,L20)</f>
        <v>0</v>
      </c>
      <c r="M21" s="41"/>
      <c r="N21" s="71">
        <f>SUM(N15:N16,N19,N20)</f>
        <v>-113663534</v>
      </c>
      <c r="O21" s="41"/>
      <c r="P21" s="71">
        <f>SUM(P15:P16,P19,P20)</f>
        <v>-43868418</v>
      </c>
      <c r="Q21" s="20"/>
      <c r="R21" s="71">
        <f>SUM(R15:R16,R19,R20)</f>
        <v>-4560072</v>
      </c>
      <c r="S21" s="20"/>
      <c r="T21" s="71">
        <f>SUM(T15:T16,T19,T20)</f>
        <v>10633488820</v>
      </c>
      <c r="U21" s="25"/>
      <c r="V21" s="25"/>
      <c r="W21" s="25"/>
      <c r="X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</row>
    <row r="22" spans="1:222" ht="24" customHeight="1" thickTop="1">
      <c r="A22" s="70"/>
      <c r="B22" s="25"/>
      <c r="C22" s="25"/>
      <c r="D22" s="20"/>
      <c r="E22" s="20"/>
      <c r="F22" s="20"/>
      <c r="G22" s="20"/>
      <c r="H22" s="20"/>
      <c r="I22" s="20"/>
      <c r="J22" s="21"/>
      <c r="K22" s="21"/>
      <c r="L22" s="21"/>
      <c r="M22" s="21"/>
      <c r="N22" s="20"/>
      <c r="O22" s="21"/>
      <c r="P22" s="21"/>
      <c r="Q22" s="21"/>
      <c r="R22" s="21"/>
      <c r="S22" s="21"/>
      <c r="T22" s="20"/>
      <c r="U22" s="25"/>
    </row>
    <row r="23" spans="1:222" ht="24" customHeight="1">
      <c r="A23" s="59" t="s">
        <v>172</v>
      </c>
      <c r="B23" s="25"/>
      <c r="C23" s="25"/>
      <c r="D23" s="20">
        <v>4680674292</v>
      </c>
      <c r="E23" s="20"/>
      <c r="F23" s="20">
        <v>6135378815</v>
      </c>
      <c r="G23" s="20"/>
      <c r="H23" s="20">
        <v>113858924</v>
      </c>
      <c r="I23" s="20"/>
      <c r="J23" s="60">
        <v>-171602394</v>
      </c>
      <c r="K23" s="20"/>
      <c r="L23" s="20">
        <v>0</v>
      </c>
      <c r="M23" s="20"/>
      <c r="N23" s="20">
        <v>-266356030</v>
      </c>
      <c r="O23" s="20"/>
      <c r="P23" s="20">
        <v>-47966514</v>
      </c>
      <c r="Q23" s="20"/>
      <c r="R23" s="20">
        <v>-4560072</v>
      </c>
      <c r="S23" s="20"/>
      <c r="T23" s="41">
        <f>SUM(D23:R23)</f>
        <v>10439427021</v>
      </c>
      <c r="U23" s="25"/>
    </row>
    <row r="24" spans="1:222" ht="24" customHeight="1">
      <c r="A24" s="61" t="s">
        <v>174</v>
      </c>
      <c r="B24" s="25"/>
      <c r="C24" s="25"/>
      <c r="D24" s="20">
        <v>8103480</v>
      </c>
      <c r="E24" s="20"/>
      <c r="F24" s="20">
        <v>5105192</v>
      </c>
      <c r="G24" s="20"/>
      <c r="H24" s="20">
        <v>0</v>
      </c>
      <c r="I24" s="20"/>
      <c r="J24" s="72">
        <v>0</v>
      </c>
      <c r="K24" s="20"/>
      <c r="L24" s="20">
        <v>0</v>
      </c>
      <c r="M24" s="20"/>
      <c r="N24" s="20">
        <v>0</v>
      </c>
      <c r="O24" s="20"/>
      <c r="P24" s="20">
        <v>0</v>
      </c>
      <c r="Q24" s="20"/>
      <c r="R24" s="20">
        <v>0</v>
      </c>
      <c r="S24" s="20"/>
      <c r="T24" s="41">
        <f>SUM(D24:R24)</f>
        <v>13208672</v>
      </c>
      <c r="U24" s="25"/>
    </row>
    <row r="25" spans="1:222" s="25" customFormat="1" ht="24" customHeight="1">
      <c r="A25" s="62" t="s">
        <v>88</v>
      </c>
      <c r="B25" s="63"/>
      <c r="C25" s="63"/>
      <c r="D25" s="64">
        <v>0</v>
      </c>
      <c r="E25" s="20"/>
      <c r="F25" s="64">
        <v>0</v>
      </c>
      <c r="G25" s="20"/>
      <c r="H25" s="64">
        <v>0</v>
      </c>
      <c r="I25" s="65"/>
      <c r="J25" s="64">
        <v>71950155</v>
      </c>
      <c r="K25" s="41">
        <v>0</v>
      </c>
      <c r="L25" s="64">
        <v>0</v>
      </c>
      <c r="M25" s="41">
        <v>0</v>
      </c>
      <c r="N25" s="64">
        <v>0</v>
      </c>
      <c r="O25" s="41">
        <v>0</v>
      </c>
      <c r="P25" s="66">
        <v>0</v>
      </c>
      <c r="Q25" s="65">
        <v>0</v>
      </c>
      <c r="R25" s="66">
        <v>0</v>
      </c>
      <c r="S25" s="21"/>
      <c r="T25" s="66">
        <f>SUM(D25:R25)</f>
        <v>71950155</v>
      </c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2"/>
      <c r="CA25" s="52"/>
      <c r="CB25" s="52"/>
      <c r="CC25" s="52"/>
      <c r="CD25" s="52"/>
      <c r="CE25" s="52"/>
      <c r="CF25" s="52"/>
      <c r="CG25" s="52"/>
      <c r="CH25" s="52"/>
      <c r="CI25" s="52"/>
      <c r="CJ25" s="52"/>
      <c r="CK25" s="52"/>
      <c r="CL25" s="52"/>
      <c r="CM25" s="52"/>
      <c r="CN25" s="52"/>
      <c r="CO25" s="52"/>
      <c r="CP25" s="52"/>
      <c r="CQ25" s="52"/>
      <c r="CR25" s="52"/>
      <c r="CS25" s="52"/>
      <c r="CT25" s="52"/>
      <c r="CU25" s="52"/>
      <c r="CV25" s="52"/>
      <c r="CW25" s="52"/>
      <c r="CX25" s="52"/>
      <c r="CY25" s="52"/>
      <c r="CZ25" s="52"/>
      <c r="DA25" s="52"/>
      <c r="DB25" s="52"/>
      <c r="DC25" s="52"/>
      <c r="DD25" s="52"/>
      <c r="DE25" s="52"/>
      <c r="DF25" s="52"/>
      <c r="DG25" s="52"/>
      <c r="DH25" s="52"/>
      <c r="DI25" s="52"/>
      <c r="DJ25" s="52"/>
      <c r="DK25" s="52"/>
      <c r="DL25" s="52"/>
      <c r="DM25" s="52"/>
      <c r="DN25" s="52"/>
      <c r="DO25" s="52"/>
      <c r="DP25" s="52"/>
      <c r="DQ25" s="52"/>
      <c r="DR25" s="52"/>
      <c r="DS25" s="52"/>
      <c r="DT25" s="52"/>
      <c r="DU25" s="52"/>
      <c r="DV25" s="52"/>
      <c r="DW25" s="52"/>
      <c r="DX25" s="52"/>
      <c r="DY25" s="52"/>
      <c r="DZ25" s="52"/>
      <c r="EA25" s="52"/>
      <c r="EB25" s="52"/>
      <c r="EC25" s="52"/>
      <c r="ED25" s="52"/>
      <c r="EE25" s="52"/>
      <c r="EF25" s="52"/>
      <c r="EG25" s="52"/>
      <c r="EH25" s="52"/>
      <c r="EI25" s="52"/>
      <c r="EJ25" s="52"/>
      <c r="EK25" s="52"/>
      <c r="EL25" s="52"/>
      <c r="EM25" s="52"/>
      <c r="EN25" s="52"/>
      <c r="EO25" s="52"/>
      <c r="EP25" s="52"/>
      <c r="EQ25" s="52"/>
      <c r="ER25" s="52"/>
      <c r="ES25" s="52"/>
      <c r="ET25" s="52"/>
      <c r="EU25" s="52"/>
      <c r="EV25" s="52"/>
      <c r="EW25" s="52"/>
      <c r="EX25" s="52"/>
      <c r="EY25" s="52"/>
      <c r="EZ25" s="52"/>
      <c r="FA25" s="52"/>
      <c r="FB25" s="52"/>
      <c r="FC25" s="52"/>
      <c r="FD25" s="52"/>
      <c r="FE25" s="52"/>
      <c r="FF25" s="52"/>
      <c r="FG25" s="52"/>
      <c r="FH25" s="52"/>
      <c r="FI25" s="52"/>
      <c r="FJ25" s="52"/>
      <c r="FK25" s="52"/>
      <c r="FL25" s="52"/>
      <c r="FM25" s="52"/>
      <c r="FN25" s="52"/>
      <c r="FO25" s="52"/>
      <c r="FP25" s="52"/>
      <c r="FQ25" s="52"/>
      <c r="FR25" s="52"/>
      <c r="FS25" s="52"/>
      <c r="FT25" s="52"/>
      <c r="FU25" s="52"/>
      <c r="FV25" s="52"/>
      <c r="FW25" s="52"/>
      <c r="FX25" s="52"/>
      <c r="FY25" s="52"/>
      <c r="FZ25" s="52"/>
      <c r="GA25" s="52"/>
      <c r="GB25" s="52"/>
      <c r="GC25" s="52"/>
      <c r="GD25" s="52"/>
      <c r="GE25" s="52"/>
      <c r="GF25" s="52"/>
      <c r="GG25" s="52"/>
      <c r="GH25" s="52"/>
      <c r="GI25" s="52"/>
      <c r="GJ25" s="52"/>
      <c r="GK25" s="52"/>
      <c r="GL25" s="52"/>
      <c r="GM25" s="52"/>
      <c r="GN25" s="52"/>
      <c r="GO25" s="52"/>
      <c r="GP25" s="52"/>
      <c r="GQ25" s="52"/>
      <c r="GR25" s="52"/>
      <c r="GS25" s="52"/>
      <c r="GT25" s="52"/>
      <c r="GU25" s="52"/>
      <c r="GV25" s="52"/>
      <c r="GW25" s="52"/>
      <c r="GX25" s="52"/>
      <c r="GY25" s="52"/>
      <c r="GZ25" s="52"/>
      <c r="HA25" s="52"/>
      <c r="HB25" s="52"/>
      <c r="HC25" s="52"/>
      <c r="HD25" s="52"/>
      <c r="HE25" s="52"/>
      <c r="HF25" s="52"/>
      <c r="HG25" s="52"/>
      <c r="HH25" s="52"/>
      <c r="HI25" s="52"/>
      <c r="HJ25" s="52"/>
      <c r="HK25" s="52"/>
      <c r="HL25" s="52"/>
      <c r="HM25" s="52"/>
      <c r="HN25" s="52"/>
    </row>
    <row r="26" spans="1:222" s="25" customFormat="1" ht="24" customHeight="1">
      <c r="A26" s="62" t="s">
        <v>191</v>
      </c>
      <c r="B26" s="63"/>
      <c r="C26" s="63"/>
      <c r="D26" s="67">
        <v>0</v>
      </c>
      <c r="E26" s="20">
        <v>0</v>
      </c>
      <c r="F26" s="67">
        <v>0</v>
      </c>
      <c r="G26" s="20">
        <v>0</v>
      </c>
      <c r="H26" s="67">
        <v>0</v>
      </c>
      <c r="I26" s="65">
        <v>0</v>
      </c>
      <c r="J26" s="67">
        <v>0</v>
      </c>
      <c r="K26" s="41">
        <v>0</v>
      </c>
      <c r="L26" s="67">
        <v>-3450324</v>
      </c>
      <c r="M26" s="41">
        <v>0</v>
      </c>
      <c r="N26" s="67">
        <v>43174666</v>
      </c>
      <c r="O26" s="41"/>
      <c r="P26" s="68">
        <v>-91093</v>
      </c>
      <c r="Q26" s="65">
        <v>0</v>
      </c>
      <c r="R26" s="68">
        <v>0</v>
      </c>
      <c r="S26" s="21"/>
      <c r="T26" s="68">
        <f>SUM(D26:R26)</f>
        <v>39633249</v>
      </c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2"/>
      <c r="CA26" s="52"/>
      <c r="CB26" s="52"/>
      <c r="CC26" s="52"/>
      <c r="CD26" s="52"/>
      <c r="CE26" s="52"/>
      <c r="CF26" s="52"/>
      <c r="CG26" s="52"/>
      <c r="CH26" s="52"/>
      <c r="CI26" s="52"/>
      <c r="CJ26" s="52"/>
      <c r="CK26" s="52"/>
      <c r="CL26" s="52"/>
      <c r="CM26" s="52"/>
      <c r="CN26" s="52"/>
      <c r="CO26" s="52"/>
      <c r="CP26" s="52"/>
      <c r="CQ26" s="52"/>
      <c r="CR26" s="52"/>
      <c r="CS26" s="52"/>
      <c r="CT26" s="52"/>
      <c r="CU26" s="52"/>
      <c r="CV26" s="52"/>
      <c r="CW26" s="52"/>
      <c r="CX26" s="52"/>
      <c r="CY26" s="52"/>
      <c r="CZ26" s="52"/>
      <c r="DA26" s="52"/>
      <c r="DB26" s="52"/>
      <c r="DC26" s="52"/>
      <c r="DD26" s="52"/>
      <c r="DE26" s="52"/>
      <c r="DF26" s="52"/>
      <c r="DG26" s="52"/>
      <c r="DH26" s="52"/>
      <c r="DI26" s="52"/>
      <c r="DJ26" s="52"/>
      <c r="DK26" s="52"/>
      <c r="DL26" s="52"/>
      <c r="DM26" s="52"/>
      <c r="DN26" s="52"/>
      <c r="DO26" s="52"/>
      <c r="DP26" s="52"/>
      <c r="DQ26" s="52"/>
      <c r="DR26" s="52"/>
      <c r="DS26" s="52"/>
      <c r="DT26" s="52"/>
      <c r="DU26" s="52"/>
      <c r="DV26" s="52"/>
      <c r="DW26" s="52"/>
      <c r="DX26" s="52"/>
      <c r="DY26" s="52"/>
      <c r="DZ26" s="52"/>
      <c r="EA26" s="52"/>
      <c r="EB26" s="52"/>
      <c r="EC26" s="52"/>
      <c r="ED26" s="52"/>
      <c r="EE26" s="52"/>
      <c r="EF26" s="52"/>
      <c r="EG26" s="52"/>
      <c r="EH26" s="52"/>
      <c r="EI26" s="52"/>
      <c r="EJ26" s="52"/>
      <c r="EK26" s="52"/>
      <c r="EL26" s="52"/>
      <c r="EM26" s="52"/>
      <c r="EN26" s="52"/>
      <c r="EO26" s="52"/>
      <c r="EP26" s="52"/>
      <c r="EQ26" s="52"/>
      <c r="ER26" s="52"/>
      <c r="ES26" s="52"/>
      <c r="ET26" s="52"/>
      <c r="EU26" s="52"/>
      <c r="EV26" s="52"/>
      <c r="EW26" s="52"/>
      <c r="EX26" s="52"/>
      <c r="EY26" s="52"/>
      <c r="EZ26" s="52"/>
      <c r="FA26" s="52"/>
      <c r="FB26" s="52"/>
      <c r="FC26" s="52"/>
      <c r="FD26" s="52"/>
      <c r="FE26" s="52"/>
      <c r="FF26" s="52"/>
      <c r="FG26" s="52"/>
      <c r="FH26" s="52"/>
      <c r="FI26" s="52"/>
      <c r="FJ26" s="52"/>
      <c r="FK26" s="52"/>
      <c r="FL26" s="52"/>
      <c r="FM26" s="52"/>
      <c r="FN26" s="52"/>
      <c r="FO26" s="52"/>
      <c r="FP26" s="52"/>
      <c r="FQ26" s="52"/>
      <c r="FR26" s="52"/>
      <c r="FS26" s="52"/>
      <c r="FT26" s="52"/>
      <c r="FU26" s="52"/>
      <c r="FV26" s="52"/>
      <c r="FW26" s="52"/>
      <c r="FX26" s="52"/>
      <c r="FY26" s="52"/>
      <c r="FZ26" s="52"/>
      <c r="GA26" s="52"/>
      <c r="GB26" s="52"/>
      <c r="GC26" s="52"/>
      <c r="GD26" s="52"/>
      <c r="GE26" s="52"/>
      <c r="GF26" s="52"/>
      <c r="GG26" s="52"/>
      <c r="GH26" s="52"/>
      <c r="GI26" s="52"/>
      <c r="GJ26" s="52"/>
      <c r="GK26" s="52"/>
      <c r="GL26" s="52"/>
      <c r="GM26" s="52"/>
      <c r="GN26" s="52"/>
      <c r="GO26" s="52"/>
      <c r="GP26" s="52"/>
      <c r="GQ26" s="52"/>
      <c r="GR26" s="52"/>
      <c r="GS26" s="52"/>
      <c r="GT26" s="52"/>
      <c r="GU26" s="52"/>
      <c r="GV26" s="52"/>
      <c r="GW26" s="52"/>
      <c r="GX26" s="52"/>
      <c r="GY26" s="52"/>
      <c r="GZ26" s="52"/>
      <c r="HA26" s="52"/>
      <c r="HB26" s="52"/>
      <c r="HC26" s="52"/>
      <c r="HD26" s="52"/>
      <c r="HE26" s="52"/>
      <c r="HF26" s="52"/>
      <c r="HG26" s="52"/>
      <c r="HH26" s="52"/>
      <c r="HI26" s="52"/>
      <c r="HJ26" s="52"/>
      <c r="HK26" s="52"/>
      <c r="HL26" s="52"/>
      <c r="HM26" s="52"/>
      <c r="HN26" s="52"/>
    </row>
    <row r="27" spans="1:222" s="25" customFormat="1" ht="24" customHeight="1">
      <c r="A27" s="62" t="s">
        <v>92</v>
      </c>
      <c r="B27" s="52"/>
      <c r="C27" s="52"/>
      <c r="D27" s="69">
        <f>SUM(D25:D26)</f>
        <v>0</v>
      </c>
      <c r="E27" s="20"/>
      <c r="F27" s="69">
        <f>SUM(F25:F26)</f>
        <v>0</v>
      </c>
      <c r="G27" s="21"/>
      <c r="H27" s="69">
        <f>SUM(H25:H26)</f>
        <v>0</v>
      </c>
      <c r="I27" s="20"/>
      <c r="J27" s="69">
        <f>SUM(J25:J26)</f>
        <v>71950155</v>
      </c>
      <c r="K27" s="41"/>
      <c r="L27" s="69">
        <f>SUM(L25:L26)</f>
        <v>-3450324</v>
      </c>
      <c r="M27" s="41"/>
      <c r="N27" s="69">
        <f>SUM(N25:N26)</f>
        <v>43174666</v>
      </c>
      <c r="O27" s="41"/>
      <c r="P27" s="69">
        <f>SUM(P25:P26)</f>
        <v>-91093</v>
      </c>
      <c r="Q27" s="20"/>
      <c r="R27" s="69">
        <f>SUM(R25:R26)</f>
        <v>0</v>
      </c>
      <c r="S27" s="21"/>
      <c r="T27" s="69">
        <f>SUM(T25:T26)</f>
        <v>111583404</v>
      </c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  <c r="BM27" s="52"/>
      <c r="BN27" s="52"/>
      <c r="BO27" s="52"/>
      <c r="BP27" s="52"/>
      <c r="BQ27" s="52"/>
      <c r="BR27" s="52"/>
      <c r="BS27" s="52"/>
      <c r="BT27" s="52"/>
      <c r="BU27" s="52"/>
      <c r="BV27" s="52"/>
      <c r="BW27" s="52"/>
      <c r="BX27" s="52"/>
      <c r="BY27" s="52"/>
      <c r="BZ27" s="52"/>
      <c r="CA27" s="52"/>
      <c r="CB27" s="52"/>
      <c r="CC27" s="52"/>
      <c r="CD27" s="52"/>
      <c r="CE27" s="52"/>
      <c r="CF27" s="52"/>
      <c r="CG27" s="52"/>
      <c r="CH27" s="52"/>
      <c r="CI27" s="52"/>
      <c r="CJ27" s="52"/>
      <c r="CK27" s="52"/>
      <c r="CL27" s="52"/>
      <c r="CM27" s="52"/>
      <c r="CN27" s="52"/>
      <c r="CO27" s="52"/>
      <c r="CP27" s="52"/>
      <c r="CQ27" s="52"/>
      <c r="CR27" s="52"/>
      <c r="CS27" s="52"/>
      <c r="CT27" s="52"/>
      <c r="CU27" s="52"/>
      <c r="CV27" s="52"/>
      <c r="CW27" s="52"/>
      <c r="CX27" s="52"/>
      <c r="CY27" s="52"/>
      <c r="CZ27" s="52"/>
      <c r="DA27" s="52"/>
      <c r="DB27" s="52"/>
      <c r="DC27" s="52"/>
      <c r="DD27" s="52"/>
      <c r="DE27" s="52"/>
      <c r="DF27" s="52"/>
      <c r="DG27" s="52"/>
      <c r="DH27" s="52"/>
      <c r="DI27" s="52"/>
      <c r="DJ27" s="52"/>
      <c r="DK27" s="52"/>
      <c r="DL27" s="52"/>
      <c r="DM27" s="52"/>
      <c r="DN27" s="52"/>
      <c r="DO27" s="52"/>
      <c r="DP27" s="52"/>
      <c r="DQ27" s="52"/>
      <c r="DR27" s="52"/>
      <c r="DS27" s="52"/>
      <c r="DT27" s="52"/>
      <c r="DU27" s="52"/>
      <c r="DV27" s="52"/>
      <c r="DW27" s="52"/>
      <c r="DX27" s="52"/>
      <c r="DY27" s="52"/>
      <c r="DZ27" s="52"/>
      <c r="EA27" s="52"/>
      <c r="EB27" s="52"/>
      <c r="EC27" s="52"/>
      <c r="ED27" s="52"/>
      <c r="EE27" s="52"/>
      <c r="EF27" s="52"/>
      <c r="EG27" s="52"/>
      <c r="EH27" s="52"/>
      <c r="EI27" s="52"/>
      <c r="EJ27" s="52"/>
      <c r="EK27" s="52"/>
      <c r="EL27" s="52"/>
      <c r="EM27" s="52"/>
      <c r="EN27" s="52"/>
      <c r="EO27" s="52"/>
      <c r="EP27" s="52"/>
      <c r="EQ27" s="52"/>
      <c r="ER27" s="52"/>
      <c r="ES27" s="52"/>
      <c r="ET27" s="52"/>
      <c r="EU27" s="52"/>
      <c r="EV27" s="52"/>
      <c r="EW27" s="52"/>
      <c r="EX27" s="52"/>
      <c r="EY27" s="52"/>
      <c r="EZ27" s="52"/>
      <c r="FA27" s="52"/>
      <c r="FB27" s="52"/>
      <c r="FC27" s="52"/>
      <c r="FD27" s="52"/>
      <c r="FE27" s="52"/>
      <c r="FF27" s="52"/>
      <c r="FG27" s="52"/>
      <c r="FH27" s="52"/>
      <c r="FI27" s="52"/>
      <c r="FJ27" s="52"/>
      <c r="FK27" s="52"/>
      <c r="FL27" s="52"/>
      <c r="FM27" s="52"/>
      <c r="FN27" s="52"/>
      <c r="FO27" s="52"/>
      <c r="FP27" s="52"/>
      <c r="FQ27" s="52"/>
      <c r="FR27" s="52"/>
      <c r="FS27" s="52"/>
      <c r="FT27" s="52"/>
      <c r="FU27" s="52"/>
      <c r="FV27" s="52"/>
      <c r="FW27" s="52"/>
      <c r="FX27" s="52"/>
      <c r="FY27" s="52"/>
      <c r="FZ27" s="52"/>
      <c r="GA27" s="52"/>
      <c r="GB27" s="52"/>
      <c r="GC27" s="52"/>
      <c r="GD27" s="52"/>
      <c r="GE27" s="52"/>
      <c r="GF27" s="52"/>
      <c r="GG27" s="52"/>
      <c r="GH27" s="52"/>
      <c r="GI27" s="52"/>
      <c r="GJ27" s="52"/>
      <c r="GK27" s="52"/>
      <c r="GL27" s="52"/>
      <c r="GM27" s="52"/>
      <c r="GN27" s="52"/>
      <c r="GO27" s="52"/>
      <c r="GP27" s="52"/>
      <c r="GQ27" s="52"/>
      <c r="GR27" s="52"/>
      <c r="GS27" s="52"/>
      <c r="GT27" s="52"/>
      <c r="GU27" s="52"/>
      <c r="GV27" s="52"/>
      <c r="GW27" s="52"/>
      <c r="GX27" s="52"/>
      <c r="GY27" s="52"/>
      <c r="GZ27" s="52"/>
      <c r="HA27" s="52"/>
      <c r="HB27" s="52"/>
      <c r="HC27" s="52"/>
      <c r="HD27" s="52"/>
      <c r="HE27" s="52"/>
      <c r="HF27" s="52"/>
      <c r="HG27" s="52"/>
      <c r="HH27" s="52"/>
      <c r="HI27" s="52"/>
      <c r="HJ27" s="52"/>
      <c r="HK27" s="52"/>
      <c r="HL27" s="52"/>
      <c r="HM27" s="52"/>
      <c r="HN27" s="52"/>
    </row>
    <row r="28" spans="1:222" ht="24" customHeight="1" thickBot="1">
      <c r="A28" s="70" t="s">
        <v>222</v>
      </c>
      <c r="B28" s="70"/>
      <c r="C28" s="25"/>
      <c r="D28" s="71">
        <f>SUM(D23:D24,D27)</f>
        <v>4688777772</v>
      </c>
      <c r="E28" s="20"/>
      <c r="F28" s="71">
        <f>SUM(F23:F24,F27)</f>
        <v>6140484007</v>
      </c>
      <c r="G28" s="20"/>
      <c r="H28" s="71">
        <f>SUM(H23:H24,H27)</f>
        <v>113858924</v>
      </c>
      <c r="I28" s="20"/>
      <c r="J28" s="71">
        <f>SUM(J23:J24,J27)</f>
        <v>-99652239</v>
      </c>
      <c r="K28" s="41"/>
      <c r="L28" s="71">
        <f>SUM(L23:L24,L27)</f>
        <v>-3450324</v>
      </c>
      <c r="M28" s="41"/>
      <c r="N28" s="71">
        <f>SUM(N23:N24,N27)</f>
        <v>-223181364</v>
      </c>
      <c r="O28" s="41"/>
      <c r="P28" s="71">
        <f>SUM(P23:P24,P27)</f>
        <v>-48057607</v>
      </c>
      <c r="Q28" s="20"/>
      <c r="R28" s="71">
        <f>SUM(R23:R24,R27)</f>
        <v>-4560072</v>
      </c>
      <c r="S28" s="20"/>
      <c r="T28" s="71">
        <f>SUM(T23:T24,T27)</f>
        <v>10564219097</v>
      </c>
      <c r="U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  <c r="HE28" s="25"/>
      <c r="HF28" s="25"/>
      <c r="HG28" s="25"/>
      <c r="HH28" s="25"/>
      <c r="HI28" s="25"/>
      <c r="HJ28" s="25"/>
      <c r="HK28" s="25"/>
      <c r="HL28" s="25"/>
      <c r="HM28" s="25"/>
      <c r="HN28" s="25"/>
    </row>
    <row r="29" spans="1:222" ht="24" customHeight="1" thickTop="1">
      <c r="A29" s="73"/>
      <c r="C29" s="16"/>
      <c r="D29" s="16"/>
      <c r="E29" s="16"/>
      <c r="F29" s="21"/>
      <c r="G29" s="16"/>
      <c r="H29" s="2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92">
        <f>T28-BS!D76</f>
        <v>0</v>
      </c>
    </row>
    <row r="30" spans="1:222" ht="24" customHeight="1">
      <c r="A30" s="4" t="s">
        <v>16</v>
      </c>
    </row>
    <row r="31" spans="1:222" ht="24" customHeight="1">
      <c r="A31" s="4"/>
    </row>
  </sheetData>
  <mergeCells count="5">
    <mergeCell ref="O8:P8"/>
    <mergeCell ref="O9:P9"/>
    <mergeCell ref="D6:T6"/>
    <mergeCell ref="H11:J11"/>
    <mergeCell ref="L7:P7"/>
  </mergeCells>
  <phoneticPr fontId="0" type="noConversion"/>
  <printOptions horizontalCentered="1"/>
  <pageMargins left="0.39370078740157483" right="0.39370078740157483" top="0.86614173228346458" bottom="0.39370078740157483" header="0.19685039370078741" footer="0.19685039370078741"/>
  <pageSetup paperSize="9" scale="6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29"/>
  <sheetViews>
    <sheetView view="pageBreakPreview" topLeftCell="A13" zoomScale="70" zoomScaleNormal="60" zoomScaleSheetLayoutView="70" workbookViewId="0">
      <selection activeCell="G22" sqref="G22"/>
    </sheetView>
  </sheetViews>
  <sheetFormatPr defaultColWidth="9.36328125" defaultRowHeight="24" customHeight="1"/>
  <cols>
    <col min="1" max="1" width="42.54296875" style="52" customWidth="1"/>
    <col min="2" max="2" width="1.453125" style="52" customWidth="1"/>
    <col min="3" max="3" width="7.90625" style="52" customWidth="1"/>
    <col min="4" max="4" width="1.54296875" style="52" customWidth="1"/>
    <col min="5" max="5" width="21.6328125" style="52" customWidth="1"/>
    <col min="6" max="6" width="1.453125" style="52" customWidth="1"/>
    <col min="7" max="7" width="21.6328125" style="52" customWidth="1"/>
    <col min="8" max="8" width="1.54296875" style="52" customWidth="1"/>
    <col min="9" max="9" width="21.6328125" style="52" customWidth="1"/>
    <col min="10" max="10" width="1.54296875" style="52" customWidth="1"/>
    <col min="11" max="11" width="21.6328125" style="52" customWidth="1"/>
    <col min="12" max="12" width="1.54296875" style="52" customWidth="1"/>
    <col min="13" max="13" width="26.08984375" style="52" customWidth="1"/>
    <col min="14" max="14" width="1.54296875" style="52" customWidth="1"/>
    <col min="15" max="15" width="26.08984375" style="52" customWidth="1"/>
    <col min="16" max="16" width="1.54296875" style="52" customWidth="1"/>
    <col min="17" max="17" width="21.6328125" style="52" customWidth="1"/>
    <col min="18" max="18" width="1.54296875" style="52" customWidth="1"/>
    <col min="19" max="24" width="9.36328125" style="52"/>
    <col min="25" max="25" width="14.1796875" style="52" bestFit="1" customWidth="1"/>
    <col min="26" max="28" width="9.36328125" style="52"/>
    <col min="29" max="29" width="14.90625" style="52" bestFit="1" customWidth="1"/>
    <col min="30" max="30" width="9.36328125" style="52"/>
    <col min="31" max="31" width="17.08984375" style="52" bestFit="1" customWidth="1"/>
    <col min="32" max="16384" width="9.36328125" style="52"/>
  </cols>
  <sheetData>
    <row r="1" spans="1:31" ht="24" customHeight="1">
      <c r="Q1" s="6" t="s">
        <v>42</v>
      </c>
    </row>
    <row r="2" spans="1:31" ht="24" customHeight="1">
      <c r="A2" s="1" t="s">
        <v>101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31" ht="24" customHeight="1">
      <c r="A3" s="2" t="s">
        <v>146</v>
      </c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31" ht="24" customHeight="1">
      <c r="A4" s="2" t="s">
        <v>220</v>
      </c>
      <c r="B4" s="2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31" ht="24" customHeight="1">
      <c r="A5" s="7"/>
      <c r="B5" s="7"/>
      <c r="C5" s="7"/>
      <c r="D5" s="7"/>
      <c r="E5" s="7"/>
      <c r="F5" s="7"/>
      <c r="G5" s="7"/>
      <c r="H5" s="7"/>
      <c r="I5" s="7"/>
      <c r="J5" s="7"/>
      <c r="Q5" s="5" t="s">
        <v>28</v>
      </c>
    </row>
    <row r="6" spans="1:31" ht="24" customHeight="1">
      <c r="A6" s="25"/>
      <c r="B6" s="25"/>
      <c r="E6" s="96" t="s">
        <v>15</v>
      </c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</row>
    <row r="7" spans="1:31" ht="24" customHeight="1">
      <c r="A7" s="25"/>
      <c r="B7" s="25"/>
      <c r="D7" s="54"/>
      <c r="E7" s="53"/>
      <c r="F7" s="53"/>
      <c r="J7" s="53"/>
      <c r="L7" s="74"/>
      <c r="M7" s="99" t="s">
        <v>178</v>
      </c>
      <c r="N7" s="99"/>
      <c r="O7" s="99"/>
      <c r="P7" s="74"/>
      <c r="R7" s="25"/>
    </row>
    <row r="8" spans="1:31" ht="24" customHeight="1">
      <c r="A8" s="25"/>
      <c r="B8" s="25"/>
      <c r="C8" s="54"/>
      <c r="D8" s="54"/>
      <c r="F8" s="54"/>
      <c r="G8" s="54"/>
      <c r="J8" s="53"/>
      <c r="K8" s="54"/>
      <c r="L8" s="55"/>
      <c r="M8" s="53" t="s">
        <v>175</v>
      </c>
      <c r="N8" s="55"/>
      <c r="O8" s="53" t="s">
        <v>200</v>
      </c>
      <c r="P8" s="55"/>
      <c r="Q8" s="54"/>
      <c r="R8" s="25"/>
    </row>
    <row r="9" spans="1:31" ht="24" customHeight="1">
      <c r="A9" s="25"/>
      <c r="B9" s="25"/>
      <c r="C9" s="54"/>
      <c r="D9" s="54"/>
      <c r="E9" s="53"/>
      <c r="F9" s="54"/>
      <c r="G9" s="54"/>
      <c r="H9" s="54"/>
      <c r="I9" s="53"/>
      <c r="J9" s="53"/>
      <c r="K9" s="54"/>
      <c r="L9" s="55"/>
      <c r="M9" s="53" t="s">
        <v>177</v>
      </c>
      <c r="N9" s="55"/>
      <c r="O9" s="53" t="s">
        <v>86</v>
      </c>
      <c r="P9" s="55"/>
      <c r="Q9" s="54"/>
      <c r="R9" s="25"/>
    </row>
    <row r="10" spans="1:31" ht="24" customHeight="1">
      <c r="A10" s="25"/>
      <c r="B10" s="25"/>
      <c r="C10" s="54"/>
      <c r="D10" s="54"/>
      <c r="E10" s="53" t="s">
        <v>68</v>
      </c>
      <c r="F10" s="53"/>
      <c r="G10" s="54"/>
      <c r="H10" s="54"/>
      <c r="I10" s="96" t="s">
        <v>94</v>
      </c>
      <c r="J10" s="96"/>
      <c r="K10" s="96"/>
      <c r="L10" s="55"/>
      <c r="M10" s="53" t="s">
        <v>107</v>
      </c>
      <c r="N10" s="55"/>
      <c r="O10" s="53" t="s">
        <v>107</v>
      </c>
      <c r="P10" s="55"/>
      <c r="Q10" s="54" t="s">
        <v>83</v>
      </c>
      <c r="R10" s="25"/>
    </row>
    <row r="11" spans="1:31" ht="24" customHeight="1">
      <c r="A11" s="25"/>
      <c r="B11" s="25"/>
      <c r="C11" s="54"/>
      <c r="D11" s="54"/>
      <c r="E11" s="53" t="s">
        <v>69</v>
      </c>
      <c r="F11" s="53"/>
      <c r="G11" s="53" t="s">
        <v>110</v>
      </c>
      <c r="H11" s="54"/>
      <c r="I11" s="53" t="s">
        <v>96</v>
      </c>
      <c r="J11" s="53"/>
      <c r="K11" s="54"/>
      <c r="L11" s="75"/>
      <c r="M11" s="54" t="s">
        <v>108</v>
      </c>
      <c r="N11" s="75"/>
      <c r="O11" s="54" t="s">
        <v>108</v>
      </c>
      <c r="P11" s="75"/>
      <c r="Q11" s="53" t="s">
        <v>85</v>
      </c>
      <c r="R11" s="25"/>
    </row>
    <row r="12" spans="1:31" ht="24" customHeight="1">
      <c r="A12" s="25"/>
      <c r="B12" s="25"/>
      <c r="C12" s="54"/>
      <c r="D12" s="61"/>
      <c r="E12" s="56" t="s">
        <v>70</v>
      </c>
      <c r="F12" s="53"/>
      <c r="G12" s="56" t="s">
        <v>70</v>
      </c>
      <c r="H12" s="54"/>
      <c r="I12" s="56" t="s">
        <v>95</v>
      </c>
      <c r="J12" s="55"/>
      <c r="K12" s="56" t="s">
        <v>71</v>
      </c>
      <c r="L12" s="55"/>
      <c r="M12" s="56" t="s">
        <v>87</v>
      </c>
      <c r="N12" s="55"/>
      <c r="O12" s="56" t="s">
        <v>87</v>
      </c>
      <c r="P12" s="55"/>
      <c r="Q12" s="56" t="s">
        <v>84</v>
      </c>
      <c r="R12" s="25"/>
    </row>
    <row r="13" spans="1:31" ht="24" customHeight="1">
      <c r="A13" s="25"/>
      <c r="B13" s="25"/>
      <c r="C13" s="54"/>
      <c r="D13" s="61"/>
      <c r="E13" s="53"/>
      <c r="F13" s="53"/>
      <c r="G13" s="53"/>
      <c r="H13" s="54"/>
      <c r="I13" s="53"/>
      <c r="J13" s="55"/>
      <c r="K13" s="53"/>
      <c r="L13" s="55"/>
      <c r="M13" s="53"/>
      <c r="N13" s="55"/>
      <c r="O13" s="53"/>
      <c r="P13" s="55"/>
      <c r="Q13" s="53"/>
      <c r="R13" s="25"/>
    </row>
    <row r="14" spans="1:31" ht="24" customHeight="1">
      <c r="A14" s="59" t="s">
        <v>126</v>
      </c>
      <c r="B14" s="25"/>
      <c r="C14" s="63"/>
      <c r="D14" s="63"/>
      <c r="E14" s="20">
        <v>4451717832</v>
      </c>
      <c r="F14" s="20"/>
      <c r="G14" s="20">
        <v>5991136245</v>
      </c>
      <c r="H14" s="20"/>
      <c r="I14" s="20">
        <v>109956604</v>
      </c>
      <c r="J14" s="65"/>
      <c r="K14" s="41">
        <v>31014935</v>
      </c>
      <c r="L14" s="41"/>
      <c r="M14" s="41">
        <v>0</v>
      </c>
      <c r="N14" s="41"/>
      <c r="O14" s="41">
        <v>-113973204</v>
      </c>
      <c r="P14" s="41"/>
      <c r="Q14" s="41">
        <f>SUM(E14:O14)</f>
        <v>10469852412</v>
      </c>
      <c r="R14" s="63"/>
    </row>
    <row r="15" spans="1:31" ht="24" customHeight="1">
      <c r="A15" s="61" t="s">
        <v>181</v>
      </c>
      <c r="B15" s="25"/>
      <c r="C15" s="63"/>
      <c r="D15" s="63"/>
      <c r="E15" s="20">
        <v>228796232</v>
      </c>
      <c r="F15" s="20"/>
      <c r="G15" s="20">
        <v>144141626</v>
      </c>
      <c r="H15" s="20"/>
      <c r="I15" s="20">
        <v>0</v>
      </c>
      <c r="J15" s="65"/>
      <c r="K15" s="41">
        <v>0</v>
      </c>
      <c r="L15" s="41"/>
      <c r="M15" s="41">
        <v>0</v>
      </c>
      <c r="N15" s="41"/>
      <c r="O15" s="41">
        <v>0</v>
      </c>
      <c r="P15" s="41"/>
      <c r="Q15" s="41">
        <f>SUM(E15:O15)</f>
        <v>372937858</v>
      </c>
      <c r="R15" s="63"/>
      <c r="AE15" s="76"/>
    </row>
    <row r="16" spans="1:31" ht="24" customHeight="1">
      <c r="A16" s="61" t="s">
        <v>88</v>
      </c>
      <c r="B16" s="25"/>
      <c r="C16" s="63"/>
      <c r="D16" s="63"/>
      <c r="E16" s="64">
        <v>0</v>
      </c>
      <c r="F16" s="20"/>
      <c r="G16" s="64">
        <v>0</v>
      </c>
      <c r="H16" s="20"/>
      <c r="I16" s="64">
        <v>0</v>
      </c>
      <c r="J16" s="65"/>
      <c r="K16" s="64">
        <v>17690922</v>
      </c>
      <c r="L16" s="41"/>
      <c r="M16" s="64">
        <v>0</v>
      </c>
      <c r="N16" s="41"/>
      <c r="O16" s="64">
        <v>0</v>
      </c>
      <c r="P16" s="41"/>
      <c r="Q16" s="66">
        <f>SUM(E16:O16)</f>
        <v>17690922</v>
      </c>
      <c r="R16" s="25"/>
      <c r="AE16" s="76"/>
    </row>
    <row r="17" spans="1:31" ht="24" customHeight="1">
      <c r="A17" s="61" t="s">
        <v>193</v>
      </c>
      <c r="B17" s="25"/>
      <c r="C17" s="63"/>
      <c r="D17" s="63"/>
      <c r="E17" s="67">
        <v>0</v>
      </c>
      <c r="F17" s="20"/>
      <c r="G17" s="67">
        <v>0</v>
      </c>
      <c r="H17" s="20"/>
      <c r="I17" s="67">
        <v>0</v>
      </c>
      <c r="J17" s="65"/>
      <c r="K17" s="67">
        <v>0</v>
      </c>
      <c r="L17" s="41"/>
      <c r="M17" s="67">
        <v>0</v>
      </c>
      <c r="N17" s="41"/>
      <c r="O17" s="67">
        <v>309670</v>
      </c>
      <c r="P17" s="41"/>
      <c r="Q17" s="68">
        <f>SUM(E17:O17)</f>
        <v>309670</v>
      </c>
      <c r="R17" s="25"/>
      <c r="AE17" s="76"/>
    </row>
    <row r="18" spans="1:31" ht="24" customHeight="1">
      <c r="A18" s="61" t="s">
        <v>201</v>
      </c>
      <c r="B18" s="25"/>
      <c r="E18" s="69">
        <f>SUM(E16:E17)</f>
        <v>0</v>
      </c>
      <c r="F18" s="20"/>
      <c r="G18" s="69">
        <f>SUM(G16:G17)</f>
        <v>0</v>
      </c>
      <c r="H18" s="21"/>
      <c r="I18" s="69">
        <f>SUM(I16:I17)</f>
        <v>0</v>
      </c>
      <c r="J18" s="20"/>
      <c r="K18" s="69">
        <f>SUM(K16:K17)</f>
        <v>17690922</v>
      </c>
      <c r="L18" s="41"/>
      <c r="M18" s="69">
        <f>SUM(M16:M17)</f>
        <v>0</v>
      </c>
      <c r="N18" s="41"/>
      <c r="O18" s="69">
        <f>SUM(O16:O17)</f>
        <v>309670</v>
      </c>
      <c r="P18" s="41"/>
      <c r="Q18" s="69">
        <f>SUM(Q16:Q17)</f>
        <v>18000592</v>
      </c>
      <c r="R18" s="16"/>
      <c r="Y18" s="76"/>
      <c r="AC18" s="76"/>
      <c r="AE18" s="76"/>
    </row>
    <row r="19" spans="1:31" ht="24" customHeight="1" thickBot="1">
      <c r="A19" s="70" t="s">
        <v>221</v>
      </c>
      <c r="B19" s="7"/>
      <c r="C19" s="16"/>
      <c r="D19" s="16"/>
      <c r="E19" s="31">
        <f>SUM(E14,E15,E18:E18)</f>
        <v>4680514064</v>
      </c>
      <c r="F19" s="16"/>
      <c r="G19" s="31">
        <f>SUM(G14,G15,G18:G18)</f>
        <v>6135277871</v>
      </c>
      <c r="H19" s="16"/>
      <c r="I19" s="31">
        <f>SUM(I14,I15,I18:I18)</f>
        <v>109956604</v>
      </c>
      <c r="J19" s="16"/>
      <c r="K19" s="31">
        <f>SUM(K14,K15,K18:K18)</f>
        <v>48705857</v>
      </c>
      <c r="L19" s="16"/>
      <c r="M19" s="31">
        <f>SUM(M14,M15,M18:M18)</f>
        <v>0</v>
      </c>
      <c r="N19" s="16"/>
      <c r="O19" s="31">
        <f>SUM(O14,O15,O18:O18)</f>
        <v>-113663534</v>
      </c>
      <c r="P19" s="16"/>
      <c r="Q19" s="48">
        <f>SUM(E19:O19)</f>
        <v>10860790862</v>
      </c>
      <c r="R19" s="16"/>
      <c r="AE19" s="76"/>
    </row>
    <row r="20" spans="1:31" ht="24" customHeight="1" thickTop="1">
      <c r="A20" s="75"/>
      <c r="B20" s="25"/>
      <c r="C20" s="63"/>
      <c r="D20" s="63"/>
      <c r="E20" s="65"/>
      <c r="F20" s="65"/>
      <c r="G20" s="65"/>
      <c r="H20" s="65"/>
      <c r="I20" s="65"/>
      <c r="J20" s="65"/>
      <c r="K20" s="41"/>
      <c r="L20" s="41"/>
      <c r="M20" s="41"/>
      <c r="N20" s="41"/>
      <c r="O20" s="41"/>
      <c r="P20" s="41"/>
      <c r="Q20" s="41"/>
      <c r="R20" s="63"/>
      <c r="AE20" s="76"/>
    </row>
    <row r="21" spans="1:31" ht="24" customHeight="1">
      <c r="A21" s="59" t="s">
        <v>172</v>
      </c>
      <c r="B21" s="25"/>
      <c r="C21" s="63"/>
      <c r="D21" s="63"/>
      <c r="E21" s="20">
        <v>4680674292</v>
      </c>
      <c r="F21" s="20"/>
      <c r="G21" s="20">
        <v>6135378815</v>
      </c>
      <c r="H21" s="20"/>
      <c r="I21" s="20">
        <v>113858924</v>
      </c>
      <c r="J21" s="65"/>
      <c r="K21" s="41">
        <v>107235376</v>
      </c>
      <c r="L21" s="41"/>
      <c r="M21" s="41">
        <v>0</v>
      </c>
      <c r="N21" s="41"/>
      <c r="O21" s="41">
        <v>-266356030</v>
      </c>
      <c r="P21" s="41"/>
      <c r="Q21" s="41">
        <v>10770791377</v>
      </c>
      <c r="R21" s="63"/>
      <c r="AE21" s="76"/>
    </row>
    <row r="22" spans="1:31" ht="24" customHeight="1">
      <c r="A22" s="61" t="s">
        <v>174</v>
      </c>
      <c r="B22" s="25"/>
      <c r="C22" s="63"/>
      <c r="D22" s="63"/>
      <c r="E22" s="20">
        <v>8103480</v>
      </c>
      <c r="F22" s="20"/>
      <c r="G22" s="20">
        <v>5105192</v>
      </c>
      <c r="H22" s="20"/>
      <c r="I22" s="20">
        <v>0</v>
      </c>
      <c r="J22" s="65"/>
      <c r="K22" s="41">
        <v>0</v>
      </c>
      <c r="L22" s="41"/>
      <c r="M22" s="41">
        <v>0</v>
      </c>
      <c r="N22" s="41"/>
      <c r="O22" s="41">
        <v>0</v>
      </c>
      <c r="P22" s="41"/>
      <c r="Q22" s="41">
        <f>SUM(E22:O22)</f>
        <v>13208672</v>
      </c>
      <c r="R22" s="63"/>
    </row>
    <row r="23" spans="1:31" ht="24" customHeight="1">
      <c r="A23" s="61" t="s">
        <v>88</v>
      </c>
      <c r="B23" s="25"/>
      <c r="C23" s="63"/>
      <c r="D23" s="63"/>
      <c r="E23" s="64">
        <v>0</v>
      </c>
      <c r="F23" s="20"/>
      <c r="G23" s="64">
        <v>0</v>
      </c>
      <c r="H23" s="20"/>
      <c r="I23" s="64">
        <v>0</v>
      </c>
      <c r="J23" s="65"/>
      <c r="K23" s="64">
        <v>37894899</v>
      </c>
      <c r="L23" s="41"/>
      <c r="M23" s="64">
        <v>0</v>
      </c>
      <c r="N23" s="41"/>
      <c r="O23" s="64">
        <v>0</v>
      </c>
      <c r="P23" s="41"/>
      <c r="Q23" s="66">
        <f>SUM(E23:O23)</f>
        <v>37894899</v>
      </c>
      <c r="R23" s="25"/>
    </row>
    <row r="24" spans="1:31" ht="24" customHeight="1">
      <c r="A24" s="61" t="s">
        <v>191</v>
      </c>
      <c r="B24" s="25"/>
      <c r="C24" s="63"/>
      <c r="D24" s="63"/>
      <c r="E24" s="67">
        <v>0</v>
      </c>
      <c r="F24" s="20"/>
      <c r="G24" s="67">
        <v>0</v>
      </c>
      <c r="H24" s="20"/>
      <c r="I24" s="67">
        <v>0</v>
      </c>
      <c r="J24" s="65"/>
      <c r="K24" s="67">
        <v>0</v>
      </c>
      <c r="L24" s="41"/>
      <c r="M24" s="67">
        <v>-3450324</v>
      </c>
      <c r="N24" s="41"/>
      <c r="O24" s="67">
        <v>43174666</v>
      </c>
      <c r="P24" s="41"/>
      <c r="Q24" s="68">
        <f>SUM(E24:O24)</f>
        <v>39724342</v>
      </c>
      <c r="R24" s="25"/>
    </row>
    <row r="25" spans="1:31" ht="24" customHeight="1">
      <c r="A25" s="61" t="s">
        <v>92</v>
      </c>
      <c r="B25" s="25"/>
      <c r="E25" s="69">
        <f>SUM(E23:E24)</f>
        <v>0</v>
      </c>
      <c r="F25" s="20"/>
      <c r="G25" s="69">
        <f>SUM(G23:G24)</f>
        <v>0</v>
      </c>
      <c r="H25" s="21"/>
      <c r="I25" s="69">
        <f>SUM(I23:I24)</f>
        <v>0</v>
      </c>
      <c r="J25" s="20"/>
      <c r="K25" s="69">
        <f>SUM(K23:K24)</f>
        <v>37894899</v>
      </c>
      <c r="L25" s="41"/>
      <c r="M25" s="69">
        <f>SUM(M23:M24)</f>
        <v>-3450324</v>
      </c>
      <c r="N25" s="41"/>
      <c r="O25" s="69">
        <f>SUM(O23:O24)</f>
        <v>43174666</v>
      </c>
      <c r="P25" s="41"/>
      <c r="Q25" s="69">
        <f>SUM(Q23:Q24)</f>
        <v>77619241</v>
      </c>
      <c r="R25" s="16"/>
    </row>
    <row r="26" spans="1:31" ht="24" customHeight="1" thickBot="1">
      <c r="A26" s="70" t="s">
        <v>222</v>
      </c>
      <c r="B26" s="7"/>
      <c r="C26" s="16"/>
      <c r="D26" s="16"/>
      <c r="E26" s="31">
        <f>SUM(E21,E22,E25:E25)</f>
        <v>4688777772</v>
      </c>
      <c r="F26" s="16"/>
      <c r="G26" s="31">
        <f>SUM(G21,G22,G25:G25)</f>
        <v>6140484007</v>
      </c>
      <c r="H26" s="16"/>
      <c r="I26" s="31">
        <f>SUM(I21,I22,I25:I25)</f>
        <v>113858924</v>
      </c>
      <c r="J26" s="16"/>
      <c r="K26" s="31">
        <f>SUM(K21,K22,K25:K25)</f>
        <v>145130275</v>
      </c>
      <c r="L26" s="16"/>
      <c r="M26" s="31">
        <f>SUM(M21,M22,M25:M25)</f>
        <v>-3450324</v>
      </c>
      <c r="N26" s="16"/>
      <c r="O26" s="31">
        <f>SUM(O21,O22,O25:O25)</f>
        <v>-223181364</v>
      </c>
      <c r="P26" s="16"/>
      <c r="Q26" s="31">
        <f>SUM(Q21,Q22,Q25:Q25)</f>
        <v>10861619290</v>
      </c>
      <c r="R26" s="16"/>
    </row>
    <row r="27" spans="1:31" ht="24" customHeight="1" thickTop="1">
      <c r="A27" s="77"/>
      <c r="B27" s="7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92">
        <f>Q26-BS!H76</f>
        <v>0</v>
      </c>
    </row>
    <row r="28" spans="1:31" ht="24" customHeight="1">
      <c r="A28" s="4" t="s">
        <v>16</v>
      </c>
    </row>
    <row r="29" spans="1:31" ht="24" customHeight="1">
      <c r="A29" s="4"/>
    </row>
  </sheetData>
  <mergeCells count="3">
    <mergeCell ref="E6:Q6"/>
    <mergeCell ref="I10:K10"/>
    <mergeCell ref="M7:O7"/>
  </mergeCells>
  <phoneticPr fontId="0" type="noConversion"/>
  <printOptions horizontalCentered="1"/>
  <pageMargins left="0.39370078740157483" right="0.39370078740157483" top="0.9055118110236221" bottom="0.19685039370078741" header="0.19685039370078741" footer="0.19685039370078741"/>
  <pageSetup paperSize="9" scale="6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1"/>
  <sheetViews>
    <sheetView view="pageBreakPreview" topLeftCell="A97" zoomScale="60" zoomScaleNormal="85" workbookViewId="0">
      <selection activeCell="R105" sqref="R105"/>
    </sheetView>
  </sheetViews>
  <sheetFormatPr defaultColWidth="9.08984375" defaultRowHeight="24" customHeight="1"/>
  <cols>
    <col min="1" max="1" width="54.90625" style="4" customWidth="1"/>
    <col min="2" max="2" width="7.54296875" style="4" customWidth="1"/>
    <col min="3" max="3" width="0.90625" style="4" customWidth="1"/>
    <col min="4" max="4" width="16.36328125" style="4" customWidth="1"/>
    <col min="5" max="5" width="0.90625" style="4" customWidth="1"/>
    <col min="6" max="6" width="16.36328125" style="4" customWidth="1"/>
    <col min="7" max="7" width="0.90625" style="4" customWidth="1"/>
    <col min="8" max="8" width="16.36328125" style="15" customWidth="1"/>
    <col min="9" max="9" width="0.90625" style="15" customWidth="1"/>
    <col min="10" max="10" width="16.36328125" style="15" customWidth="1"/>
    <col min="11" max="11" width="0.54296875" style="15" customWidth="1"/>
    <col min="12" max="12" width="1.453125" style="4" customWidth="1"/>
    <col min="13" max="13" width="13.08984375" style="4" bestFit="1" customWidth="1"/>
    <col min="14" max="16" width="9.08984375" style="4"/>
    <col min="17" max="17" width="14.08984375" style="4" bestFit="1" customWidth="1"/>
    <col min="18" max="252" width="9.08984375" style="4"/>
    <col min="253" max="253" width="57.54296875" style="4" customWidth="1"/>
    <col min="254" max="254" width="7.54296875" style="4" customWidth="1"/>
    <col min="255" max="255" width="0.90625" style="4" customWidth="1"/>
    <col min="256" max="256" width="15.453125" style="4" customWidth="1"/>
    <col min="257" max="257" width="0.90625" style="4" customWidth="1"/>
    <col min="258" max="258" width="15.453125" style="4" customWidth="1"/>
    <col min="259" max="259" width="0.90625" style="4" customWidth="1"/>
    <col min="260" max="260" width="15.453125" style="4" customWidth="1"/>
    <col min="261" max="261" width="0.90625" style="4" customWidth="1"/>
    <col min="262" max="262" width="15.453125" style="4" customWidth="1"/>
    <col min="263" max="263" width="0.54296875" style="4" customWidth="1"/>
    <col min="264" max="264" width="1.453125" style="4" customWidth="1"/>
    <col min="265" max="508" width="9.08984375" style="4"/>
    <col min="509" max="509" width="57.54296875" style="4" customWidth="1"/>
    <col min="510" max="510" width="7.54296875" style="4" customWidth="1"/>
    <col min="511" max="511" width="0.90625" style="4" customWidth="1"/>
    <col min="512" max="512" width="15.453125" style="4" customWidth="1"/>
    <col min="513" max="513" width="0.90625" style="4" customWidth="1"/>
    <col min="514" max="514" width="15.453125" style="4" customWidth="1"/>
    <col min="515" max="515" width="0.90625" style="4" customWidth="1"/>
    <col min="516" max="516" width="15.453125" style="4" customWidth="1"/>
    <col min="517" max="517" width="0.90625" style="4" customWidth="1"/>
    <col min="518" max="518" width="15.453125" style="4" customWidth="1"/>
    <col min="519" max="519" width="0.54296875" style="4" customWidth="1"/>
    <col min="520" max="520" width="1.453125" style="4" customWidth="1"/>
    <col min="521" max="764" width="9.08984375" style="4"/>
    <col min="765" max="765" width="57.54296875" style="4" customWidth="1"/>
    <col min="766" max="766" width="7.54296875" style="4" customWidth="1"/>
    <col min="767" max="767" width="0.90625" style="4" customWidth="1"/>
    <col min="768" max="768" width="15.453125" style="4" customWidth="1"/>
    <col min="769" max="769" width="0.90625" style="4" customWidth="1"/>
    <col min="770" max="770" width="15.453125" style="4" customWidth="1"/>
    <col min="771" max="771" width="0.90625" style="4" customWidth="1"/>
    <col min="772" max="772" width="15.453125" style="4" customWidth="1"/>
    <col min="773" max="773" width="0.90625" style="4" customWidth="1"/>
    <col min="774" max="774" width="15.453125" style="4" customWidth="1"/>
    <col min="775" max="775" width="0.54296875" style="4" customWidth="1"/>
    <col min="776" max="776" width="1.453125" style="4" customWidth="1"/>
    <col min="777" max="1020" width="9.08984375" style="4"/>
    <col min="1021" max="1021" width="57.54296875" style="4" customWidth="1"/>
    <col min="1022" max="1022" width="7.54296875" style="4" customWidth="1"/>
    <col min="1023" max="1023" width="0.90625" style="4" customWidth="1"/>
    <col min="1024" max="1024" width="15.453125" style="4" customWidth="1"/>
    <col min="1025" max="1025" width="0.90625" style="4" customWidth="1"/>
    <col min="1026" max="1026" width="15.453125" style="4" customWidth="1"/>
    <col min="1027" max="1027" width="0.90625" style="4" customWidth="1"/>
    <col min="1028" max="1028" width="15.453125" style="4" customWidth="1"/>
    <col min="1029" max="1029" width="0.90625" style="4" customWidth="1"/>
    <col min="1030" max="1030" width="15.453125" style="4" customWidth="1"/>
    <col min="1031" max="1031" width="0.54296875" style="4" customWidth="1"/>
    <col min="1032" max="1032" width="1.453125" style="4" customWidth="1"/>
    <col min="1033" max="1276" width="9.08984375" style="4"/>
    <col min="1277" max="1277" width="57.54296875" style="4" customWidth="1"/>
    <col min="1278" max="1278" width="7.54296875" style="4" customWidth="1"/>
    <col min="1279" max="1279" width="0.90625" style="4" customWidth="1"/>
    <col min="1280" max="1280" width="15.453125" style="4" customWidth="1"/>
    <col min="1281" max="1281" width="0.90625" style="4" customWidth="1"/>
    <col min="1282" max="1282" width="15.453125" style="4" customWidth="1"/>
    <col min="1283" max="1283" width="0.90625" style="4" customWidth="1"/>
    <col min="1284" max="1284" width="15.453125" style="4" customWidth="1"/>
    <col min="1285" max="1285" width="0.90625" style="4" customWidth="1"/>
    <col min="1286" max="1286" width="15.453125" style="4" customWidth="1"/>
    <col min="1287" max="1287" width="0.54296875" style="4" customWidth="1"/>
    <col min="1288" max="1288" width="1.453125" style="4" customWidth="1"/>
    <col min="1289" max="1532" width="9.08984375" style="4"/>
    <col min="1533" max="1533" width="57.54296875" style="4" customWidth="1"/>
    <col min="1534" max="1534" width="7.54296875" style="4" customWidth="1"/>
    <col min="1535" max="1535" width="0.90625" style="4" customWidth="1"/>
    <col min="1536" max="1536" width="15.453125" style="4" customWidth="1"/>
    <col min="1537" max="1537" width="0.90625" style="4" customWidth="1"/>
    <col min="1538" max="1538" width="15.453125" style="4" customWidth="1"/>
    <col min="1539" max="1539" width="0.90625" style="4" customWidth="1"/>
    <col min="1540" max="1540" width="15.453125" style="4" customWidth="1"/>
    <col min="1541" max="1541" width="0.90625" style="4" customWidth="1"/>
    <col min="1542" max="1542" width="15.453125" style="4" customWidth="1"/>
    <col min="1543" max="1543" width="0.54296875" style="4" customWidth="1"/>
    <col min="1544" max="1544" width="1.453125" style="4" customWidth="1"/>
    <col min="1545" max="1788" width="9.08984375" style="4"/>
    <col min="1789" max="1789" width="57.54296875" style="4" customWidth="1"/>
    <col min="1790" max="1790" width="7.54296875" style="4" customWidth="1"/>
    <col min="1791" max="1791" width="0.90625" style="4" customWidth="1"/>
    <col min="1792" max="1792" width="15.453125" style="4" customWidth="1"/>
    <col min="1793" max="1793" width="0.90625" style="4" customWidth="1"/>
    <col min="1794" max="1794" width="15.453125" style="4" customWidth="1"/>
    <col min="1795" max="1795" width="0.90625" style="4" customWidth="1"/>
    <col min="1796" max="1796" width="15.453125" style="4" customWidth="1"/>
    <col min="1797" max="1797" width="0.90625" style="4" customWidth="1"/>
    <col min="1798" max="1798" width="15.453125" style="4" customWidth="1"/>
    <col min="1799" max="1799" width="0.54296875" style="4" customWidth="1"/>
    <col min="1800" max="1800" width="1.453125" style="4" customWidth="1"/>
    <col min="1801" max="2044" width="9.08984375" style="4"/>
    <col min="2045" max="2045" width="57.54296875" style="4" customWidth="1"/>
    <col min="2046" max="2046" width="7.54296875" style="4" customWidth="1"/>
    <col min="2047" max="2047" width="0.90625" style="4" customWidth="1"/>
    <col min="2048" max="2048" width="15.453125" style="4" customWidth="1"/>
    <col min="2049" max="2049" width="0.90625" style="4" customWidth="1"/>
    <col min="2050" max="2050" width="15.453125" style="4" customWidth="1"/>
    <col min="2051" max="2051" width="0.90625" style="4" customWidth="1"/>
    <col min="2052" max="2052" width="15.453125" style="4" customWidth="1"/>
    <col min="2053" max="2053" width="0.90625" style="4" customWidth="1"/>
    <col min="2054" max="2054" width="15.453125" style="4" customWidth="1"/>
    <col min="2055" max="2055" width="0.54296875" style="4" customWidth="1"/>
    <col min="2056" max="2056" width="1.453125" style="4" customWidth="1"/>
    <col min="2057" max="2300" width="9.08984375" style="4"/>
    <col min="2301" max="2301" width="57.54296875" style="4" customWidth="1"/>
    <col min="2302" max="2302" width="7.54296875" style="4" customWidth="1"/>
    <col min="2303" max="2303" width="0.90625" style="4" customWidth="1"/>
    <col min="2304" max="2304" width="15.453125" style="4" customWidth="1"/>
    <col min="2305" max="2305" width="0.90625" style="4" customWidth="1"/>
    <col min="2306" max="2306" width="15.453125" style="4" customWidth="1"/>
    <col min="2307" max="2307" width="0.90625" style="4" customWidth="1"/>
    <col min="2308" max="2308" width="15.453125" style="4" customWidth="1"/>
    <col min="2309" max="2309" width="0.90625" style="4" customWidth="1"/>
    <col min="2310" max="2310" width="15.453125" style="4" customWidth="1"/>
    <col min="2311" max="2311" width="0.54296875" style="4" customWidth="1"/>
    <col min="2312" max="2312" width="1.453125" style="4" customWidth="1"/>
    <col min="2313" max="2556" width="9.08984375" style="4"/>
    <col min="2557" max="2557" width="57.54296875" style="4" customWidth="1"/>
    <col min="2558" max="2558" width="7.54296875" style="4" customWidth="1"/>
    <col min="2559" max="2559" width="0.90625" style="4" customWidth="1"/>
    <col min="2560" max="2560" width="15.453125" style="4" customWidth="1"/>
    <col min="2561" max="2561" width="0.90625" style="4" customWidth="1"/>
    <col min="2562" max="2562" width="15.453125" style="4" customWidth="1"/>
    <col min="2563" max="2563" width="0.90625" style="4" customWidth="1"/>
    <col min="2564" max="2564" width="15.453125" style="4" customWidth="1"/>
    <col min="2565" max="2565" width="0.90625" style="4" customWidth="1"/>
    <col min="2566" max="2566" width="15.453125" style="4" customWidth="1"/>
    <col min="2567" max="2567" width="0.54296875" style="4" customWidth="1"/>
    <col min="2568" max="2568" width="1.453125" style="4" customWidth="1"/>
    <col min="2569" max="2812" width="9.08984375" style="4"/>
    <col min="2813" max="2813" width="57.54296875" style="4" customWidth="1"/>
    <col min="2814" max="2814" width="7.54296875" style="4" customWidth="1"/>
    <col min="2815" max="2815" width="0.90625" style="4" customWidth="1"/>
    <col min="2816" max="2816" width="15.453125" style="4" customWidth="1"/>
    <col min="2817" max="2817" width="0.90625" style="4" customWidth="1"/>
    <col min="2818" max="2818" width="15.453125" style="4" customWidth="1"/>
    <col min="2819" max="2819" width="0.90625" style="4" customWidth="1"/>
    <col min="2820" max="2820" width="15.453125" style="4" customWidth="1"/>
    <col min="2821" max="2821" width="0.90625" style="4" customWidth="1"/>
    <col min="2822" max="2822" width="15.453125" style="4" customWidth="1"/>
    <col min="2823" max="2823" width="0.54296875" style="4" customWidth="1"/>
    <col min="2824" max="2824" width="1.453125" style="4" customWidth="1"/>
    <col min="2825" max="3068" width="9.08984375" style="4"/>
    <col min="3069" max="3069" width="57.54296875" style="4" customWidth="1"/>
    <col min="3070" max="3070" width="7.54296875" style="4" customWidth="1"/>
    <col min="3071" max="3071" width="0.90625" style="4" customWidth="1"/>
    <col min="3072" max="3072" width="15.453125" style="4" customWidth="1"/>
    <col min="3073" max="3073" width="0.90625" style="4" customWidth="1"/>
    <col min="3074" max="3074" width="15.453125" style="4" customWidth="1"/>
    <col min="3075" max="3075" width="0.90625" style="4" customWidth="1"/>
    <col min="3076" max="3076" width="15.453125" style="4" customWidth="1"/>
    <col min="3077" max="3077" width="0.90625" style="4" customWidth="1"/>
    <col min="3078" max="3078" width="15.453125" style="4" customWidth="1"/>
    <col min="3079" max="3079" width="0.54296875" style="4" customWidth="1"/>
    <col min="3080" max="3080" width="1.453125" style="4" customWidth="1"/>
    <col min="3081" max="3324" width="9.08984375" style="4"/>
    <col min="3325" max="3325" width="57.54296875" style="4" customWidth="1"/>
    <col min="3326" max="3326" width="7.54296875" style="4" customWidth="1"/>
    <col min="3327" max="3327" width="0.90625" style="4" customWidth="1"/>
    <col min="3328" max="3328" width="15.453125" style="4" customWidth="1"/>
    <col min="3329" max="3329" width="0.90625" style="4" customWidth="1"/>
    <col min="3330" max="3330" width="15.453125" style="4" customWidth="1"/>
    <col min="3331" max="3331" width="0.90625" style="4" customWidth="1"/>
    <col min="3332" max="3332" width="15.453125" style="4" customWidth="1"/>
    <col min="3333" max="3333" width="0.90625" style="4" customWidth="1"/>
    <col min="3334" max="3334" width="15.453125" style="4" customWidth="1"/>
    <col min="3335" max="3335" width="0.54296875" style="4" customWidth="1"/>
    <col min="3336" max="3336" width="1.453125" style="4" customWidth="1"/>
    <col min="3337" max="3580" width="9.08984375" style="4"/>
    <col min="3581" max="3581" width="57.54296875" style="4" customWidth="1"/>
    <col min="3582" max="3582" width="7.54296875" style="4" customWidth="1"/>
    <col min="3583" max="3583" width="0.90625" style="4" customWidth="1"/>
    <col min="3584" max="3584" width="15.453125" style="4" customWidth="1"/>
    <col min="3585" max="3585" width="0.90625" style="4" customWidth="1"/>
    <col min="3586" max="3586" width="15.453125" style="4" customWidth="1"/>
    <col min="3587" max="3587" width="0.90625" style="4" customWidth="1"/>
    <col min="3588" max="3588" width="15.453125" style="4" customWidth="1"/>
    <col min="3589" max="3589" width="0.90625" style="4" customWidth="1"/>
    <col min="3590" max="3590" width="15.453125" style="4" customWidth="1"/>
    <col min="3591" max="3591" width="0.54296875" style="4" customWidth="1"/>
    <col min="3592" max="3592" width="1.453125" style="4" customWidth="1"/>
    <col min="3593" max="3836" width="9.08984375" style="4"/>
    <col min="3837" max="3837" width="57.54296875" style="4" customWidth="1"/>
    <col min="3838" max="3838" width="7.54296875" style="4" customWidth="1"/>
    <col min="3839" max="3839" width="0.90625" style="4" customWidth="1"/>
    <col min="3840" max="3840" width="15.453125" style="4" customWidth="1"/>
    <col min="3841" max="3841" width="0.90625" style="4" customWidth="1"/>
    <col min="3842" max="3842" width="15.453125" style="4" customWidth="1"/>
    <col min="3843" max="3843" width="0.90625" style="4" customWidth="1"/>
    <col min="3844" max="3844" width="15.453125" style="4" customWidth="1"/>
    <col min="3845" max="3845" width="0.90625" style="4" customWidth="1"/>
    <col min="3846" max="3846" width="15.453125" style="4" customWidth="1"/>
    <col min="3847" max="3847" width="0.54296875" style="4" customWidth="1"/>
    <col min="3848" max="3848" width="1.453125" style="4" customWidth="1"/>
    <col min="3849" max="4092" width="9.08984375" style="4"/>
    <col min="4093" max="4093" width="57.54296875" style="4" customWidth="1"/>
    <col min="4094" max="4094" width="7.54296875" style="4" customWidth="1"/>
    <col min="4095" max="4095" width="0.90625" style="4" customWidth="1"/>
    <col min="4096" max="4096" width="15.453125" style="4" customWidth="1"/>
    <col min="4097" max="4097" width="0.90625" style="4" customWidth="1"/>
    <col min="4098" max="4098" width="15.453125" style="4" customWidth="1"/>
    <col min="4099" max="4099" width="0.90625" style="4" customWidth="1"/>
    <col min="4100" max="4100" width="15.453125" style="4" customWidth="1"/>
    <col min="4101" max="4101" width="0.90625" style="4" customWidth="1"/>
    <col min="4102" max="4102" width="15.453125" style="4" customWidth="1"/>
    <col min="4103" max="4103" width="0.54296875" style="4" customWidth="1"/>
    <col min="4104" max="4104" width="1.453125" style="4" customWidth="1"/>
    <col min="4105" max="4348" width="9.08984375" style="4"/>
    <col min="4349" max="4349" width="57.54296875" style="4" customWidth="1"/>
    <col min="4350" max="4350" width="7.54296875" style="4" customWidth="1"/>
    <col min="4351" max="4351" width="0.90625" style="4" customWidth="1"/>
    <col min="4352" max="4352" width="15.453125" style="4" customWidth="1"/>
    <col min="4353" max="4353" width="0.90625" style="4" customWidth="1"/>
    <col min="4354" max="4354" width="15.453125" style="4" customWidth="1"/>
    <col min="4355" max="4355" width="0.90625" style="4" customWidth="1"/>
    <col min="4356" max="4356" width="15.453125" style="4" customWidth="1"/>
    <col min="4357" max="4357" width="0.90625" style="4" customWidth="1"/>
    <col min="4358" max="4358" width="15.453125" style="4" customWidth="1"/>
    <col min="4359" max="4359" width="0.54296875" style="4" customWidth="1"/>
    <col min="4360" max="4360" width="1.453125" style="4" customWidth="1"/>
    <col min="4361" max="4604" width="9.08984375" style="4"/>
    <col min="4605" max="4605" width="57.54296875" style="4" customWidth="1"/>
    <col min="4606" max="4606" width="7.54296875" style="4" customWidth="1"/>
    <col min="4607" max="4607" width="0.90625" style="4" customWidth="1"/>
    <col min="4608" max="4608" width="15.453125" style="4" customWidth="1"/>
    <col min="4609" max="4609" width="0.90625" style="4" customWidth="1"/>
    <col min="4610" max="4610" width="15.453125" style="4" customWidth="1"/>
    <col min="4611" max="4611" width="0.90625" style="4" customWidth="1"/>
    <col min="4612" max="4612" width="15.453125" style="4" customWidth="1"/>
    <col min="4613" max="4613" width="0.90625" style="4" customWidth="1"/>
    <col min="4614" max="4614" width="15.453125" style="4" customWidth="1"/>
    <col min="4615" max="4615" width="0.54296875" style="4" customWidth="1"/>
    <col min="4616" max="4616" width="1.453125" style="4" customWidth="1"/>
    <col min="4617" max="4860" width="9.08984375" style="4"/>
    <col min="4861" max="4861" width="57.54296875" style="4" customWidth="1"/>
    <col min="4862" max="4862" width="7.54296875" style="4" customWidth="1"/>
    <col min="4863" max="4863" width="0.90625" style="4" customWidth="1"/>
    <col min="4864" max="4864" width="15.453125" style="4" customWidth="1"/>
    <col min="4865" max="4865" width="0.90625" style="4" customWidth="1"/>
    <col min="4866" max="4866" width="15.453125" style="4" customWidth="1"/>
    <col min="4867" max="4867" width="0.90625" style="4" customWidth="1"/>
    <col min="4868" max="4868" width="15.453125" style="4" customWidth="1"/>
    <col min="4869" max="4869" width="0.90625" style="4" customWidth="1"/>
    <col min="4870" max="4870" width="15.453125" style="4" customWidth="1"/>
    <col min="4871" max="4871" width="0.54296875" style="4" customWidth="1"/>
    <col min="4872" max="4872" width="1.453125" style="4" customWidth="1"/>
    <col min="4873" max="5116" width="9.08984375" style="4"/>
    <col min="5117" max="5117" width="57.54296875" style="4" customWidth="1"/>
    <col min="5118" max="5118" width="7.54296875" style="4" customWidth="1"/>
    <col min="5119" max="5119" width="0.90625" style="4" customWidth="1"/>
    <col min="5120" max="5120" width="15.453125" style="4" customWidth="1"/>
    <col min="5121" max="5121" width="0.90625" style="4" customWidth="1"/>
    <col min="5122" max="5122" width="15.453125" style="4" customWidth="1"/>
    <col min="5123" max="5123" width="0.90625" style="4" customWidth="1"/>
    <col min="5124" max="5124" width="15.453125" style="4" customWidth="1"/>
    <col min="5125" max="5125" width="0.90625" style="4" customWidth="1"/>
    <col min="5126" max="5126" width="15.453125" style="4" customWidth="1"/>
    <col min="5127" max="5127" width="0.54296875" style="4" customWidth="1"/>
    <col min="5128" max="5128" width="1.453125" style="4" customWidth="1"/>
    <col min="5129" max="5372" width="9.08984375" style="4"/>
    <col min="5373" max="5373" width="57.54296875" style="4" customWidth="1"/>
    <col min="5374" max="5374" width="7.54296875" style="4" customWidth="1"/>
    <col min="5375" max="5375" width="0.90625" style="4" customWidth="1"/>
    <col min="5376" max="5376" width="15.453125" style="4" customWidth="1"/>
    <col min="5377" max="5377" width="0.90625" style="4" customWidth="1"/>
    <col min="5378" max="5378" width="15.453125" style="4" customWidth="1"/>
    <col min="5379" max="5379" width="0.90625" style="4" customWidth="1"/>
    <col min="5380" max="5380" width="15.453125" style="4" customWidth="1"/>
    <col min="5381" max="5381" width="0.90625" style="4" customWidth="1"/>
    <col min="5382" max="5382" width="15.453125" style="4" customWidth="1"/>
    <col min="5383" max="5383" width="0.54296875" style="4" customWidth="1"/>
    <col min="5384" max="5384" width="1.453125" style="4" customWidth="1"/>
    <col min="5385" max="5628" width="9.08984375" style="4"/>
    <col min="5629" max="5629" width="57.54296875" style="4" customWidth="1"/>
    <col min="5630" max="5630" width="7.54296875" style="4" customWidth="1"/>
    <col min="5631" max="5631" width="0.90625" style="4" customWidth="1"/>
    <col min="5632" max="5632" width="15.453125" style="4" customWidth="1"/>
    <col min="5633" max="5633" width="0.90625" style="4" customWidth="1"/>
    <col min="5634" max="5634" width="15.453125" style="4" customWidth="1"/>
    <col min="5635" max="5635" width="0.90625" style="4" customWidth="1"/>
    <col min="5636" max="5636" width="15.453125" style="4" customWidth="1"/>
    <col min="5637" max="5637" width="0.90625" style="4" customWidth="1"/>
    <col min="5638" max="5638" width="15.453125" style="4" customWidth="1"/>
    <col min="5639" max="5639" width="0.54296875" style="4" customWidth="1"/>
    <col min="5640" max="5640" width="1.453125" style="4" customWidth="1"/>
    <col min="5641" max="5884" width="9.08984375" style="4"/>
    <col min="5885" max="5885" width="57.54296875" style="4" customWidth="1"/>
    <col min="5886" max="5886" width="7.54296875" style="4" customWidth="1"/>
    <col min="5887" max="5887" width="0.90625" style="4" customWidth="1"/>
    <col min="5888" max="5888" width="15.453125" style="4" customWidth="1"/>
    <col min="5889" max="5889" width="0.90625" style="4" customWidth="1"/>
    <col min="5890" max="5890" width="15.453125" style="4" customWidth="1"/>
    <col min="5891" max="5891" width="0.90625" style="4" customWidth="1"/>
    <col min="5892" max="5892" width="15.453125" style="4" customWidth="1"/>
    <col min="5893" max="5893" width="0.90625" style="4" customWidth="1"/>
    <col min="5894" max="5894" width="15.453125" style="4" customWidth="1"/>
    <col min="5895" max="5895" width="0.54296875" style="4" customWidth="1"/>
    <col min="5896" max="5896" width="1.453125" style="4" customWidth="1"/>
    <col min="5897" max="6140" width="9.08984375" style="4"/>
    <col min="6141" max="6141" width="57.54296875" style="4" customWidth="1"/>
    <col min="6142" max="6142" width="7.54296875" style="4" customWidth="1"/>
    <col min="6143" max="6143" width="0.90625" style="4" customWidth="1"/>
    <col min="6144" max="6144" width="15.453125" style="4" customWidth="1"/>
    <col min="6145" max="6145" width="0.90625" style="4" customWidth="1"/>
    <col min="6146" max="6146" width="15.453125" style="4" customWidth="1"/>
    <col min="6147" max="6147" width="0.90625" style="4" customWidth="1"/>
    <col min="6148" max="6148" width="15.453125" style="4" customWidth="1"/>
    <col min="6149" max="6149" width="0.90625" style="4" customWidth="1"/>
    <col min="6150" max="6150" width="15.453125" style="4" customWidth="1"/>
    <col min="6151" max="6151" width="0.54296875" style="4" customWidth="1"/>
    <col min="6152" max="6152" width="1.453125" style="4" customWidth="1"/>
    <col min="6153" max="6396" width="9.08984375" style="4"/>
    <col min="6397" max="6397" width="57.54296875" style="4" customWidth="1"/>
    <col min="6398" max="6398" width="7.54296875" style="4" customWidth="1"/>
    <col min="6399" max="6399" width="0.90625" style="4" customWidth="1"/>
    <col min="6400" max="6400" width="15.453125" style="4" customWidth="1"/>
    <col min="6401" max="6401" width="0.90625" style="4" customWidth="1"/>
    <col min="6402" max="6402" width="15.453125" style="4" customWidth="1"/>
    <col min="6403" max="6403" width="0.90625" style="4" customWidth="1"/>
    <col min="6404" max="6404" width="15.453125" style="4" customWidth="1"/>
    <col min="6405" max="6405" width="0.90625" style="4" customWidth="1"/>
    <col min="6406" max="6406" width="15.453125" style="4" customWidth="1"/>
    <col min="6407" max="6407" width="0.54296875" style="4" customWidth="1"/>
    <col min="6408" max="6408" width="1.453125" style="4" customWidth="1"/>
    <col min="6409" max="6652" width="9.08984375" style="4"/>
    <col min="6653" max="6653" width="57.54296875" style="4" customWidth="1"/>
    <col min="6654" max="6654" width="7.54296875" style="4" customWidth="1"/>
    <col min="6655" max="6655" width="0.90625" style="4" customWidth="1"/>
    <col min="6656" max="6656" width="15.453125" style="4" customWidth="1"/>
    <col min="6657" max="6657" width="0.90625" style="4" customWidth="1"/>
    <col min="6658" max="6658" width="15.453125" style="4" customWidth="1"/>
    <col min="6659" max="6659" width="0.90625" style="4" customWidth="1"/>
    <col min="6660" max="6660" width="15.453125" style="4" customWidth="1"/>
    <col min="6661" max="6661" width="0.90625" style="4" customWidth="1"/>
    <col min="6662" max="6662" width="15.453125" style="4" customWidth="1"/>
    <col min="6663" max="6663" width="0.54296875" style="4" customWidth="1"/>
    <col min="6664" max="6664" width="1.453125" style="4" customWidth="1"/>
    <col min="6665" max="6908" width="9.08984375" style="4"/>
    <col min="6909" max="6909" width="57.54296875" style="4" customWidth="1"/>
    <col min="6910" max="6910" width="7.54296875" style="4" customWidth="1"/>
    <col min="6911" max="6911" width="0.90625" style="4" customWidth="1"/>
    <col min="6912" max="6912" width="15.453125" style="4" customWidth="1"/>
    <col min="6913" max="6913" width="0.90625" style="4" customWidth="1"/>
    <col min="6914" max="6914" width="15.453125" style="4" customWidth="1"/>
    <col min="6915" max="6915" width="0.90625" style="4" customWidth="1"/>
    <col min="6916" max="6916" width="15.453125" style="4" customWidth="1"/>
    <col min="6917" max="6917" width="0.90625" style="4" customWidth="1"/>
    <col min="6918" max="6918" width="15.453125" style="4" customWidth="1"/>
    <col min="6919" max="6919" width="0.54296875" style="4" customWidth="1"/>
    <col min="6920" max="6920" width="1.453125" style="4" customWidth="1"/>
    <col min="6921" max="7164" width="9.08984375" style="4"/>
    <col min="7165" max="7165" width="57.54296875" style="4" customWidth="1"/>
    <col min="7166" max="7166" width="7.54296875" style="4" customWidth="1"/>
    <col min="7167" max="7167" width="0.90625" style="4" customWidth="1"/>
    <col min="7168" max="7168" width="15.453125" style="4" customWidth="1"/>
    <col min="7169" max="7169" width="0.90625" style="4" customWidth="1"/>
    <col min="7170" max="7170" width="15.453125" style="4" customWidth="1"/>
    <col min="7171" max="7171" width="0.90625" style="4" customWidth="1"/>
    <col min="7172" max="7172" width="15.453125" style="4" customWidth="1"/>
    <col min="7173" max="7173" width="0.90625" style="4" customWidth="1"/>
    <col min="7174" max="7174" width="15.453125" style="4" customWidth="1"/>
    <col min="7175" max="7175" width="0.54296875" style="4" customWidth="1"/>
    <col min="7176" max="7176" width="1.453125" style="4" customWidth="1"/>
    <col min="7177" max="7420" width="9.08984375" style="4"/>
    <col min="7421" max="7421" width="57.54296875" style="4" customWidth="1"/>
    <col min="7422" max="7422" width="7.54296875" style="4" customWidth="1"/>
    <col min="7423" max="7423" width="0.90625" style="4" customWidth="1"/>
    <col min="7424" max="7424" width="15.453125" style="4" customWidth="1"/>
    <col min="7425" max="7425" width="0.90625" style="4" customWidth="1"/>
    <col min="7426" max="7426" width="15.453125" style="4" customWidth="1"/>
    <col min="7427" max="7427" width="0.90625" style="4" customWidth="1"/>
    <col min="7428" max="7428" width="15.453125" style="4" customWidth="1"/>
    <col min="7429" max="7429" width="0.90625" style="4" customWidth="1"/>
    <col min="7430" max="7430" width="15.453125" style="4" customWidth="1"/>
    <col min="7431" max="7431" width="0.54296875" style="4" customWidth="1"/>
    <col min="7432" max="7432" width="1.453125" style="4" customWidth="1"/>
    <col min="7433" max="7676" width="9.08984375" style="4"/>
    <col min="7677" max="7677" width="57.54296875" style="4" customWidth="1"/>
    <col min="7678" max="7678" width="7.54296875" style="4" customWidth="1"/>
    <col min="7679" max="7679" width="0.90625" style="4" customWidth="1"/>
    <col min="7680" max="7680" width="15.453125" style="4" customWidth="1"/>
    <col min="7681" max="7681" width="0.90625" style="4" customWidth="1"/>
    <col min="7682" max="7682" width="15.453125" style="4" customWidth="1"/>
    <col min="7683" max="7683" width="0.90625" style="4" customWidth="1"/>
    <col min="7684" max="7684" width="15.453125" style="4" customWidth="1"/>
    <col min="7685" max="7685" width="0.90625" style="4" customWidth="1"/>
    <col min="7686" max="7686" width="15.453125" style="4" customWidth="1"/>
    <col min="7687" max="7687" width="0.54296875" style="4" customWidth="1"/>
    <col min="7688" max="7688" width="1.453125" style="4" customWidth="1"/>
    <col min="7689" max="7932" width="9.08984375" style="4"/>
    <col min="7933" max="7933" width="57.54296875" style="4" customWidth="1"/>
    <col min="7934" max="7934" width="7.54296875" style="4" customWidth="1"/>
    <col min="7935" max="7935" width="0.90625" style="4" customWidth="1"/>
    <col min="7936" max="7936" width="15.453125" style="4" customWidth="1"/>
    <col min="7937" max="7937" width="0.90625" style="4" customWidth="1"/>
    <col min="7938" max="7938" width="15.453125" style="4" customWidth="1"/>
    <col min="7939" max="7939" width="0.90625" style="4" customWidth="1"/>
    <col min="7940" max="7940" width="15.453125" style="4" customWidth="1"/>
    <col min="7941" max="7941" width="0.90625" style="4" customWidth="1"/>
    <col min="7942" max="7942" width="15.453125" style="4" customWidth="1"/>
    <col min="7943" max="7943" width="0.54296875" style="4" customWidth="1"/>
    <col min="7944" max="7944" width="1.453125" style="4" customWidth="1"/>
    <col min="7945" max="8188" width="9.08984375" style="4"/>
    <col min="8189" max="8189" width="57.54296875" style="4" customWidth="1"/>
    <col min="8190" max="8190" width="7.54296875" style="4" customWidth="1"/>
    <col min="8191" max="8191" width="0.90625" style="4" customWidth="1"/>
    <col min="8192" max="8192" width="15.453125" style="4" customWidth="1"/>
    <col min="8193" max="8193" width="0.90625" style="4" customWidth="1"/>
    <col min="8194" max="8194" width="15.453125" style="4" customWidth="1"/>
    <col min="8195" max="8195" width="0.90625" style="4" customWidth="1"/>
    <col min="8196" max="8196" width="15.453125" style="4" customWidth="1"/>
    <col min="8197" max="8197" width="0.90625" style="4" customWidth="1"/>
    <col min="8198" max="8198" width="15.453125" style="4" customWidth="1"/>
    <col min="8199" max="8199" width="0.54296875" style="4" customWidth="1"/>
    <col min="8200" max="8200" width="1.453125" style="4" customWidth="1"/>
    <col min="8201" max="8444" width="9.08984375" style="4"/>
    <col min="8445" max="8445" width="57.54296875" style="4" customWidth="1"/>
    <col min="8446" max="8446" width="7.54296875" style="4" customWidth="1"/>
    <col min="8447" max="8447" width="0.90625" style="4" customWidth="1"/>
    <col min="8448" max="8448" width="15.453125" style="4" customWidth="1"/>
    <col min="8449" max="8449" width="0.90625" style="4" customWidth="1"/>
    <col min="8450" max="8450" width="15.453125" style="4" customWidth="1"/>
    <col min="8451" max="8451" width="0.90625" style="4" customWidth="1"/>
    <col min="8452" max="8452" width="15.453125" style="4" customWidth="1"/>
    <col min="8453" max="8453" width="0.90625" style="4" customWidth="1"/>
    <col min="8454" max="8454" width="15.453125" style="4" customWidth="1"/>
    <col min="8455" max="8455" width="0.54296875" style="4" customWidth="1"/>
    <col min="8456" max="8456" width="1.453125" style="4" customWidth="1"/>
    <col min="8457" max="8700" width="9.08984375" style="4"/>
    <col min="8701" max="8701" width="57.54296875" style="4" customWidth="1"/>
    <col min="8702" max="8702" width="7.54296875" style="4" customWidth="1"/>
    <col min="8703" max="8703" width="0.90625" style="4" customWidth="1"/>
    <col min="8704" max="8704" width="15.453125" style="4" customWidth="1"/>
    <col min="8705" max="8705" width="0.90625" style="4" customWidth="1"/>
    <col min="8706" max="8706" width="15.453125" style="4" customWidth="1"/>
    <col min="8707" max="8707" width="0.90625" style="4" customWidth="1"/>
    <col min="8708" max="8708" width="15.453125" style="4" customWidth="1"/>
    <col min="8709" max="8709" width="0.90625" style="4" customWidth="1"/>
    <col min="8710" max="8710" width="15.453125" style="4" customWidth="1"/>
    <col min="8711" max="8711" width="0.54296875" style="4" customWidth="1"/>
    <col min="8712" max="8712" width="1.453125" style="4" customWidth="1"/>
    <col min="8713" max="8956" width="9.08984375" style="4"/>
    <col min="8957" max="8957" width="57.54296875" style="4" customWidth="1"/>
    <col min="8958" max="8958" width="7.54296875" style="4" customWidth="1"/>
    <col min="8959" max="8959" width="0.90625" style="4" customWidth="1"/>
    <col min="8960" max="8960" width="15.453125" style="4" customWidth="1"/>
    <col min="8961" max="8961" width="0.90625" style="4" customWidth="1"/>
    <col min="8962" max="8962" width="15.453125" style="4" customWidth="1"/>
    <col min="8963" max="8963" width="0.90625" style="4" customWidth="1"/>
    <col min="8964" max="8964" width="15.453125" style="4" customWidth="1"/>
    <col min="8965" max="8965" width="0.90625" style="4" customWidth="1"/>
    <col min="8966" max="8966" width="15.453125" style="4" customWidth="1"/>
    <col min="8967" max="8967" width="0.54296875" style="4" customWidth="1"/>
    <col min="8968" max="8968" width="1.453125" style="4" customWidth="1"/>
    <col min="8969" max="9212" width="9.08984375" style="4"/>
    <col min="9213" max="9213" width="57.54296875" style="4" customWidth="1"/>
    <col min="9214" max="9214" width="7.54296875" style="4" customWidth="1"/>
    <col min="9215" max="9215" width="0.90625" style="4" customWidth="1"/>
    <col min="9216" max="9216" width="15.453125" style="4" customWidth="1"/>
    <col min="9217" max="9217" width="0.90625" style="4" customWidth="1"/>
    <col min="9218" max="9218" width="15.453125" style="4" customWidth="1"/>
    <col min="9219" max="9219" width="0.90625" style="4" customWidth="1"/>
    <col min="9220" max="9220" width="15.453125" style="4" customWidth="1"/>
    <col min="9221" max="9221" width="0.90625" style="4" customWidth="1"/>
    <col min="9222" max="9222" width="15.453125" style="4" customWidth="1"/>
    <col min="9223" max="9223" width="0.54296875" style="4" customWidth="1"/>
    <col min="9224" max="9224" width="1.453125" style="4" customWidth="1"/>
    <col min="9225" max="9468" width="9.08984375" style="4"/>
    <col min="9469" max="9469" width="57.54296875" style="4" customWidth="1"/>
    <col min="9470" max="9470" width="7.54296875" style="4" customWidth="1"/>
    <col min="9471" max="9471" width="0.90625" style="4" customWidth="1"/>
    <col min="9472" max="9472" width="15.453125" style="4" customWidth="1"/>
    <col min="9473" max="9473" width="0.90625" style="4" customWidth="1"/>
    <col min="9474" max="9474" width="15.453125" style="4" customWidth="1"/>
    <col min="9475" max="9475" width="0.90625" style="4" customWidth="1"/>
    <col min="9476" max="9476" width="15.453125" style="4" customWidth="1"/>
    <col min="9477" max="9477" width="0.90625" style="4" customWidth="1"/>
    <col min="9478" max="9478" width="15.453125" style="4" customWidth="1"/>
    <col min="9479" max="9479" width="0.54296875" style="4" customWidth="1"/>
    <col min="9480" max="9480" width="1.453125" style="4" customWidth="1"/>
    <col min="9481" max="9724" width="9.08984375" style="4"/>
    <col min="9725" max="9725" width="57.54296875" style="4" customWidth="1"/>
    <col min="9726" max="9726" width="7.54296875" style="4" customWidth="1"/>
    <col min="9727" max="9727" width="0.90625" style="4" customWidth="1"/>
    <col min="9728" max="9728" width="15.453125" style="4" customWidth="1"/>
    <col min="9729" max="9729" width="0.90625" style="4" customWidth="1"/>
    <col min="9730" max="9730" width="15.453125" style="4" customWidth="1"/>
    <col min="9731" max="9731" width="0.90625" style="4" customWidth="1"/>
    <col min="9732" max="9732" width="15.453125" style="4" customWidth="1"/>
    <col min="9733" max="9733" width="0.90625" style="4" customWidth="1"/>
    <col min="9734" max="9734" width="15.453125" style="4" customWidth="1"/>
    <col min="9735" max="9735" width="0.54296875" style="4" customWidth="1"/>
    <col min="9736" max="9736" width="1.453125" style="4" customWidth="1"/>
    <col min="9737" max="9980" width="9.08984375" style="4"/>
    <col min="9981" max="9981" width="57.54296875" style="4" customWidth="1"/>
    <col min="9982" max="9982" width="7.54296875" style="4" customWidth="1"/>
    <col min="9983" max="9983" width="0.90625" style="4" customWidth="1"/>
    <col min="9984" max="9984" width="15.453125" style="4" customWidth="1"/>
    <col min="9985" max="9985" width="0.90625" style="4" customWidth="1"/>
    <col min="9986" max="9986" width="15.453125" style="4" customWidth="1"/>
    <col min="9987" max="9987" width="0.90625" style="4" customWidth="1"/>
    <col min="9988" max="9988" width="15.453125" style="4" customWidth="1"/>
    <col min="9989" max="9989" width="0.90625" style="4" customWidth="1"/>
    <col min="9990" max="9990" width="15.453125" style="4" customWidth="1"/>
    <col min="9991" max="9991" width="0.54296875" style="4" customWidth="1"/>
    <col min="9992" max="9992" width="1.453125" style="4" customWidth="1"/>
    <col min="9993" max="10236" width="9.08984375" style="4"/>
    <col min="10237" max="10237" width="57.54296875" style="4" customWidth="1"/>
    <col min="10238" max="10238" width="7.54296875" style="4" customWidth="1"/>
    <col min="10239" max="10239" width="0.90625" style="4" customWidth="1"/>
    <col min="10240" max="10240" width="15.453125" style="4" customWidth="1"/>
    <col min="10241" max="10241" width="0.90625" style="4" customWidth="1"/>
    <col min="10242" max="10242" width="15.453125" style="4" customWidth="1"/>
    <col min="10243" max="10243" width="0.90625" style="4" customWidth="1"/>
    <col min="10244" max="10244" width="15.453125" style="4" customWidth="1"/>
    <col min="10245" max="10245" width="0.90625" style="4" customWidth="1"/>
    <col min="10246" max="10246" width="15.453125" style="4" customWidth="1"/>
    <col min="10247" max="10247" width="0.54296875" style="4" customWidth="1"/>
    <col min="10248" max="10248" width="1.453125" style="4" customWidth="1"/>
    <col min="10249" max="10492" width="9.08984375" style="4"/>
    <col min="10493" max="10493" width="57.54296875" style="4" customWidth="1"/>
    <col min="10494" max="10494" width="7.54296875" style="4" customWidth="1"/>
    <col min="10495" max="10495" width="0.90625" style="4" customWidth="1"/>
    <col min="10496" max="10496" width="15.453125" style="4" customWidth="1"/>
    <col min="10497" max="10497" width="0.90625" style="4" customWidth="1"/>
    <col min="10498" max="10498" width="15.453125" style="4" customWidth="1"/>
    <col min="10499" max="10499" width="0.90625" style="4" customWidth="1"/>
    <col min="10500" max="10500" width="15.453125" style="4" customWidth="1"/>
    <col min="10501" max="10501" width="0.90625" style="4" customWidth="1"/>
    <col min="10502" max="10502" width="15.453125" style="4" customWidth="1"/>
    <col min="10503" max="10503" width="0.54296875" style="4" customWidth="1"/>
    <col min="10504" max="10504" width="1.453125" style="4" customWidth="1"/>
    <col min="10505" max="10748" width="9.08984375" style="4"/>
    <col min="10749" max="10749" width="57.54296875" style="4" customWidth="1"/>
    <col min="10750" max="10750" width="7.54296875" style="4" customWidth="1"/>
    <col min="10751" max="10751" width="0.90625" style="4" customWidth="1"/>
    <col min="10752" max="10752" width="15.453125" style="4" customWidth="1"/>
    <col min="10753" max="10753" width="0.90625" style="4" customWidth="1"/>
    <col min="10754" max="10754" width="15.453125" style="4" customWidth="1"/>
    <col min="10755" max="10755" width="0.90625" style="4" customWidth="1"/>
    <col min="10756" max="10756" width="15.453125" style="4" customWidth="1"/>
    <col min="10757" max="10757" width="0.90625" style="4" customWidth="1"/>
    <col min="10758" max="10758" width="15.453125" style="4" customWidth="1"/>
    <col min="10759" max="10759" width="0.54296875" style="4" customWidth="1"/>
    <col min="10760" max="10760" width="1.453125" style="4" customWidth="1"/>
    <col min="10761" max="11004" width="9.08984375" style="4"/>
    <col min="11005" max="11005" width="57.54296875" style="4" customWidth="1"/>
    <col min="11006" max="11006" width="7.54296875" style="4" customWidth="1"/>
    <col min="11007" max="11007" width="0.90625" style="4" customWidth="1"/>
    <col min="11008" max="11008" width="15.453125" style="4" customWidth="1"/>
    <col min="11009" max="11009" width="0.90625" style="4" customWidth="1"/>
    <col min="11010" max="11010" width="15.453125" style="4" customWidth="1"/>
    <col min="11011" max="11011" width="0.90625" style="4" customWidth="1"/>
    <col min="11012" max="11012" width="15.453125" style="4" customWidth="1"/>
    <col min="11013" max="11013" width="0.90625" style="4" customWidth="1"/>
    <col min="11014" max="11014" width="15.453125" style="4" customWidth="1"/>
    <col min="11015" max="11015" width="0.54296875" style="4" customWidth="1"/>
    <col min="11016" max="11016" width="1.453125" style="4" customWidth="1"/>
    <col min="11017" max="11260" width="9.08984375" style="4"/>
    <col min="11261" max="11261" width="57.54296875" style="4" customWidth="1"/>
    <col min="11262" max="11262" width="7.54296875" style="4" customWidth="1"/>
    <col min="11263" max="11263" width="0.90625" style="4" customWidth="1"/>
    <col min="11264" max="11264" width="15.453125" style="4" customWidth="1"/>
    <col min="11265" max="11265" width="0.90625" style="4" customWidth="1"/>
    <col min="11266" max="11266" width="15.453125" style="4" customWidth="1"/>
    <col min="11267" max="11267" width="0.90625" style="4" customWidth="1"/>
    <col min="11268" max="11268" width="15.453125" style="4" customWidth="1"/>
    <col min="11269" max="11269" width="0.90625" style="4" customWidth="1"/>
    <col min="11270" max="11270" width="15.453125" style="4" customWidth="1"/>
    <col min="11271" max="11271" width="0.54296875" style="4" customWidth="1"/>
    <col min="11272" max="11272" width="1.453125" style="4" customWidth="1"/>
    <col min="11273" max="11516" width="9.08984375" style="4"/>
    <col min="11517" max="11517" width="57.54296875" style="4" customWidth="1"/>
    <col min="11518" max="11518" width="7.54296875" style="4" customWidth="1"/>
    <col min="11519" max="11519" width="0.90625" style="4" customWidth="1"/>
    <col min="11520" max="11520" width="15.453125" style="4" customWidth="1"/>
    <col min="11521" max="11521" width="0.90625" style="4" customWidth="1"/>
    <col min="11522" max="11522" width="15.453125" style="4" customWidth="1"/>
    <col min="11523" max="11523" width="0.90625" style="4" customWidth="1"/>
    <col min="11524" max="11524" width="15.453125" style="4" customWidth="1"/>
    <col min="11525" max="11525" width="0.90625" style="4" customWidth="1"/>
    <col min="11526" max="11526" width="15.453125" style="4" customWidth="1"/>
    <col min="11527" max="11527" width="0.54296875" style="4" customWidth="1"/>
    <col min="11528" max="11528" width="1.453125" style="4" customWidth="1"/>
    <col min="11529" max="11772" width="9.08984375" style="4"/>
    <col min="11773" max="11773" width="57.54296875" style="4" customWidth="1"/>
    <col min="11774" max="11774" width="7.54296875" style="4" customWidth="1"/>
    <col min="11775" max="11775" width="0.90625" style="4" customWidth="1"/>
    <col min="11776" max="11776" width="15.453125" style="4" customWidth="1"/>
    <col min="11777" max="11777" width="0.90625" style="4" customWidth="1"/>
    <col min="11778" max="11778" width="15.453125" style="4" customWidth="1"/>
    <col min="11779" max="11779" width="0.90625" style="4" customWidth="1"/>
    <col min="11780" max="11780" width="15.453125" style="4" customWidth="1"/>
    <col min="11781" max="11781" width="0.90625" style="4" customWidth="1"/>
    <col min="11782" max="11782" width="15.453125" style="4" customWidth="1"/>
    <col min="11783" max="11783" width="0.54296875" style="4" customWidth="1"/>
    <col min="11784" max="11784" width="1.453125" style="4" customWidth="1"/>
    <col min="11785" max="12028" width="9.08984375" style="4"/>
    <col min="12029" max="12029" width="57.54296875" style="4" customWidth="1"/>
    <col min="12030" max="12030" width="7.54296875" style="4" customWidth="1"/>
    <col min="12031" max="12031" width="0.90625" style="4" customWidth="1"/>
    <col min="12032" max="12032" width="15.453125" style="4" customWidth="1"/>
    <col min="12033" max="12033" width="0.90625" style="4" customWidth="1"/>
    <col min="12034" max="12034" width="15.453125" style="4" customWidth="1"/>
    <col min="12035" max="12035" width="0.90625" style="4" customWidth="1"/>
    <col min="12036" max="12036" width="15.453125" style="4" customWidth="1"/>
    <col min="12037" max="12037" width="0.90625" style="4" customWidth="1"/>
    <col min="12038" max="12038" width="15.453125" style="4" customWidth="1"/>
    <col min="12039" max="12039" width="0.54296875" style="4" customWidth="1"/>
    <col min="12040" max="12040" width="1.453125" style="4" customWidth="1"/>
    <col min="12041" max="12284" width="9.08984375" style="4"/>
    <col min="12285" max="12285" width="57.54296875" style="4" customWidth="1"/>
    <col min="12286" max="12286" width="7.54296875" style="4" customWidth="1"/>
    <col min="12287" max="12287" width="0.90625" style="4" customWidth="1"/>
    <col min="12288" max="12288" width="15.453125" style="4" customWidth="1"/>
    <col min="12289" max="12289" width="0.90625" style="4" customWidth="1"/>
    <col min="12290" max="12290" width="15.453125" style="4" customWidth="1"/>
    <col min="12291" max="12291" width="0.90625" style="4" customWidth="1"/>
    <col min="12292" max="12292" width="15.453125" style="4" customWidth="1"/>
    <col min="12293" max="12293" width="0.90625" style="4" customWidth="1"/>
    <col min="12294" max="12294" width="15.453125" style="4" customWidth="1"/>
    <col min="12295" max="12295" width="0.54296875" style="4" customWidth="1"/>
    <col min="12296" max="12296" width="1.453125" style="4" customWidth="1"/>
    <col min="12297" max="12540" width="9.08984375" style="4"/>
    <col min="12541" max="12541" width="57.54296875" style="4" customWidth="1"/>
    <col min="12542" max="12542" width="7.54296875" style="4" customWidth="1"/>
    <col min="12543" max="12543" width="0.90625" style="4" customWidth="1"/>
    <col min="12544" max="12544" width="15.453125" style="4" customWidth="1"/>
    <col min="12545" max="12545" width="0.90625" style="4" customWidth="1"/>
    <col min="12546" max="12546" width="15.453125" style="4" customWidth="1"/>
    <col min="12547" max="12547" width="0.90625" style="4" customWidth="1"/>
    <col min="12548" max="12548" width="15.453125" style="4" customWidth="1"/>
    <col min="12549" max="12549" width="0.90625" style="4" customWidth="1"/>
    <col min="12550" max="12550" width="15.453125" style="4" customWidth="1"/>
    <col min="12551" max="12551" width="0.54296875" style="4" customWidth="1"/>
    <col min="12552" max="12552" width="1.453125" style="4" customWidth="1"/>
    <col min="12553" max="12796" width="9.08984375" style="4"/>
    <col min="12797" max="12797" width="57.54296875" style="4" customWidth="1"/>
    <col min="12798" max="12798" width="7.54296875" style="4" customWidth="1"/>
    <col min="12799" max="12799" width="0.90625" style="4" customWidth="1"/>
    <col min="12800" max="12800" width="15.453125" style="4" customWidth="1"/>
    <col min="12801" max="12801" width="0.90625" style="4" customWidth="1"/>
    <col min="12802" max="12802" width="15.453125" style="4" customWidth="1"/>
    <col min="12803" max="12803" width="0.90625" style="4" customWidth="1"/>
    <col min="12804" max="12804" width="15.453125" style="4" customWidth="1"/>
    <col min="12805" max="12805" width="0.90625" style="4" customWidth="1"/>
    <col min="12806" max="12806" width="15.453125" style="4" customWidth="1"/>
    <col min="12807" max="12807" width="0.54296875" style="4" customWidth="1"/>
    <col min="12808" max="12808" width="1.453125" style="4" customWidth="1"/>
    <col min="12809" max="13052" width="9.08984375" style="4"/>
    <col min="13053" max="13053" width="57.54296875" style="4" customWidth="1"/>
    <col min="13054" max="13054" width="7.54296875" style="4" customWidth="1"/>
    <col min="13055" max="13055" width="0.90625" style="4" customWidth="1"/>
    <col min="13056" max="13056" width="15.453125" style="4" customWidth="1"/>
    <col min="13057" max="13057" width="0.90625" style="4" customWidth="1"/>
    <col min="13058" max="13058" width="15.453125" style="4" customWidth="1"/>
    <col min="13059" max="13059" width="0.90625" style="4" customWidth="1"/>
    <col min="13060" max="13060" width="15.453125" style="4" customWidth="1"/>
    <col min="13061" max="13061" width="0.90625" style="4" customWidth="1"/>
    <col min="13062" max="13062" width="15.453125" style="4" customWidth="1"/>
    <col min="13063" max="13063" width="0.54296875" style="4" customWidth="1"/>
    <col min="13064" max="13064" width="1.453125" style="4" customWidth="1"/>
    <col min="13065" max="13308" width="9.08984375" style="4"/>
    <col min="13309" max="13309" width="57.54296875" style="4" customWidth="1"/>
    <col min="13310" max="13310" width="7.54296875" style="4" customWidth="1"/>
    <col min="13311" max="13311" width="0.90625" style="4" customWidth="1"/>
    <col min="13312" max="13312" width="15.453125" style="4" customWidth="1"/>
    <col min="13313" max="13313" width="0.90625" style="4" customWidth="1"/>
    <col min="13314" max="13314" width="15.453125" style="4" customWidth="1"/>
    <col min="13315" max="13315" width="0.90625" style="4" customWidth="1"/>
    <col min="13316" max="13316" width="15.453125" style="4" customWidth="1"/>
    <col min="13317" max="13317" width="0.90625" style="4" customWidth="1"/>
    <col min="13318" max="13318" width="15.453125" style="4" customWidth="1"/>
    <col min="13319" max="13319" width="0.54296875" style="4" customWidth="1"/>
    <col min="13320" max="13320" width="1.453125" style="4" customWidth="1"/>
    <col min="13321" max="13564" width="9.08984375" style="4"/>
    <col min="13565" max="13565" width="57.54296875" style="4" customWidth="1"/>
    <col min="13566" max="13566" width="7.54296875" style="4" customWidth="1"/>
    <col min="13567" max="13567" width="0.90625" style="4" customWidth="1"/>
    <col min="13568" max="13568" width="15.453125" style="4" customWidth="1"/>
    <col min="13569" max="13569" width="0.90625" style="4" customWidth="1"/>
    <col min="13570" max="13570" width="15.453125" style="4" customWidth="1"/>
    <col min="13571" max="13571" width="0.90625" style="4" customWidth="1"/>
    <col min="13572" max="13572" width="15.453125" style="4" customWidth="1"/>
    <col min="13573" max="13573" width="0.90625" style="4" customWidth="1"/>
    <col min="13574" max="13574" width="15.453125" style="4" customWidth="1"/>
    <col min="13575" max="13575" width="0.54296875" style="4" customWidth="1"/>
    <col min="13576" max="13576" width="1.453125" style="4" customWidth="1"/>
    <col min="13577" max="13820" width="9.08984375" style="4"/>
    <col min="13821" max="13821" width="57.54296875" style="4" customWidth="1"/>
    <col min="13822" max="13822" width="7.54296875" style="4" customWidth="1"/>
    <col min="13823" max="13823" width="0.90625" style="4" customWidth="1"/>
    <col min="13824" max="13824" width="15.453125" style="4" customWidth="1"/>
    <col min="13825" max="13825" width="0.90625" style="4" customWidth="1"/>
    <col min="13826" max="13826" width="15.453125" style="4" customWidth="1"/>
    <col min="13827" max="13827" width="0.90625" style="4" customWidth="1"/>
    <col min="13828" max="13828" width="15.453125" style="4" customWidth="1"/>
    <col min="13829" max="13829" width="0.90625" style="4" customWidth="1"/>
    <col min="13830" max="13830" width="15.453125" style="4" customWidth="1"/>
    <col min="13831" max="13831" width="0.54296875" style="4" customWidth="1"/>
    <col min="13832" max="13832" width="1.453125" style="4" customWidth="1"/>
    <col min="13833" max="14076" width="9.08984375" style="4"/>
    <col min="14077" max="14077" width="57.54296875" style="4" customWidth="1"/>
    <col min="14078" max="14078" width="7.54296875" style="4" customWidth="1"/>
    <col min="14079" max="14079" width="0.90625" style="4" customWidth="1"/>
    <col min="14080" max="14080" width="15.453125" style="4" customWidth="1"/>
    <col min="14081" max="14081" width="0.90625" style="4" customWidth="1"/>
    <col min="14082" max="14082" width="15.453125" style="4" customWidth="1"/>
    <col min="14083" max="14083" width="0.90625" style="4" customWidth="1"/>
    <col min="14084" max="14084" width="15.453125" style="4" customWidth="1"/>
    <col min="14085" max="14085" width="0.90625" style="4" customWidth="1"/>
    <col min="14086" max="14086" width="15.453125" style="4" customWidth="1"/>
    <col min="14087" max="14087" width="0.54296875" style="4" customWidth="1"/>
    <col min="14088" max="14088" width="1.453125" style="4" customWidth="1"/>
    <col min="14089" max="14332" width="9.08984375" style="4"/>
    <col min="14333" max="14333" width="57.54296875" style="4" customWidth="1"/>
    <col min="14334" max="14334" width="7.54296875" style="4" customWidth="1"/>
    <col min="14335" max="14335" width="0.90625" style="4" customWidth="1"/>
    <col min="14336" max="14336" width="15.453125" style="4" customWidth="1"/>
    <col min="14337" max="14337" width="0.90625" style="4" customWidth="1"/>
    <col min="14338" max="14338" width="15.453125" style="4" customWidth="1"/>
    <col min="14339" max="14339" width="0.90625" style="4" customWidth="1"/>
    <col min="14340" max="14340" width="15.453125" style="4" customWidth="1"/>
    <col min="14341" max="14341" width="0.90625" style="4" customWidth="1"/>
    <col min="14342" max="14342" width="15.453125" style="4" customWidth="1"/>
    <col min="14343" max="14343" width="0.54296875" style="4" customWidth="1"/>
    <col min="14344" max="14344" width="1.453125" style="4" customWidth="1"/>
    <col min="14345" max="14588" width="9.08984375" style="4"/>
    <col min="14589" max="14589" width="57.54296875" style="4" customWidth="1"/>
    <col min="14590" max="14590" width="7.54296875" style="4" customWidth="1"/>
    <col min="14591" max="14591" width="0.90625" style="4" customWidth="1"/>
    <col min="14592" max="14592" width="15.453125" style="4" customWidth="1"/>
    <col min="14593" max="14593" width="0.90625" style="4" customWidth="1"/>
    <col min="14594" max="14594" width="15.453125" style="4" customWidth="1"/>
    <col min="14595" max="14595" width="0.90625" style="4" customWidth="1"/>
    <col min="14596" max="14596" width="15.453125" style="4" customWidth="1"/>
    <col min="14597" max="14597" width="0.90625" style="4" customWidth="1"/>
    <col min="14598" max="14598" width="15.453125" style="4" customWidth="1"/>
    <col min="14599" max="14599" width="0.54296875" style="4" customWidth="1"/>
    <col min="14600" max="14600" width="1.453125" style="4" customWidth="1"/>
    <col min="14601" max="14844" width="9.08984375" style="4"/>
    <col min="14845" max="14845" width="57.54296875" style="4" customWidth="1"/>
    <col min="14846" max="14846" width="7.54296875" style="4" customWidth="1"/>
    <col min="14847" max="14847" width="0.90625" style="4" customWidth="1"/>
    <col min="14848" max="14848" width="15.453125" style="4" customWidth="1"/>
    <col min="14849" max="14849" width="0.90625" style="4" customWidth="1"/>
    <col min="14850" max="14850" width="15.453125" style="4" customWidth="1"/>
    <col min="14851" max="14851" width="0.90625" style="4" customWidth="1"/>
    <col min="14852" max="14852" width="15.453125" style="4" customWidth="1"/>
    <col min="14853" max="14853" width="0.90625" style="4" customWidth="1"/>
    <col min="14854" max="14854" width="15.453125" style="4" customWidth="1"/>
    <col min="14855" max="14855" width="0.54296875" style="4" customWidth="1"/>
    <col min="14856" max="14856" width="1.453125" style="4" customWidth="1"/>
    <col min="14857" max="15100" width="9.08984375" style="4"/>
    <col min="15101" max="15101" width="57.54296875" style="4" customWidth="1"/>
    <col min="15102" max="15102" width="7.54296875" style="4" customWidth="1"/>
    <col min="15103" max="15103" width="0.90625" style="4" customWidth="1"/>
    <col min="15104" max="15104" width="15.453125" style="4" customWidth="1"/>
    <col min="15105" max="15105" width="0.90625" style="4" customWidth="1"/>
    <col min="15106" max="15106" width="15.453125" style="4" customWidth="1"/>
    <col min="15107" max="15107" width="0.90625" style="4" customWidth="1"/>
    <col min="15108" max="15108" width="15.453125" style="4" customWidth="1"/>
    <col min="15109" max="15109" width="0.90625" style="4" customWidth="1"/>
    <col min="15110" max="15110" width="15.453125" style="4" customWidth="1"/>
    <col min="15111" max="15111" width="0.54296875" style="4" customWidth="1"/>
    <col min="15112" max="15112" width="1.453125" style="4" customWidth="1"/>
    <col min="15113" max="15356" width="9.08984375" style="4"/>
    <col min="15357" max="15357" width="57.54296875" style="4" customWidth="1"/>
    <col min="15358" max="15358" width="7.54296875" style="4" customWidth="1"/>
    <col min="15359" max="15359" width="0.90625" style="4" customWidth="1"/>
    <col min="15360" max="15360" width="15.453125" style="4" customWidth="1"/>
    <col min="15361" max="15361" width="0.90625" style="4" customWidth="1"/>
    <col min="15362" max="15362" width="15.453125" style="4" customWidth="1"/>
    <col min="15363" max="15363" width="0.90625" style="4" customWidth="1"/>
    <col min="15364" max="15364" width="15.453125" style="4" customWidth="1"/>
    <col min="15365" max="15365" width="0.90625" style="4" customWidth="1"/>
    <col min="15366" max="15366" width="15.453125" style="4" customWidth="1"/>
    <col min="15367" max="15367" width="0.54296875" style="4" customWidth="1"/>
    <col min="15368" max="15368" width="1.453125" style="4" customWidth="1"/>
    <col min="15369" max="15612" width="9.08984375" style="4"/>
    <col min="15613" max="15613" width="57.54296875" style="4" customWidth="1"/>
    <col min="15614" max="15614" width="7.54296875" style="4" customWidth="1"/>
    <col min="15615" max="15615" width="0.90625" style="4" customWidth="1"/>
    <col min="15616" max="15616" width="15.453125" style="4" customWidth="1"/>
    <col min="15617" max="15617" width="0.90625" style="4" customWidth="1"/>
    <col min="15618" max="15618" width="15.453125" style="4" customWidth="1"/>
    <col min="15619" max="15619" width="0.90625" style="4" customWidth="1"/>
    <col min="15620" max="15620" width="15.453125" style="4" customWidth="1"/>
    <col min="15621" max="15621" width="0.90625" style="4" customWidth="1"/>
    <col min="15622" max="15622" width="15.453125" style="4" customWidth="1"/>
    <col min="15623" max="15623" width="0.54296875" style="4" customWidth="1"/>
    <col min="15624" max="15624" width="1.453125" style="4" customWidth="1"/>
    <col min="15625" max="15868" width="9.08984375" style="4"/>
    <col min="15869" max="15869" width="57.54296875" style="4" customWidth="1"/>
    <col min="15870" max="15870" width="7.54296875" style="4" customWidth="1"/>
    <col min="15871" max="15871" width="0.90625" style="4" customWidth="1"/>
    <col min="15872" max="15872" width="15.453125" style="4" customWidth="1"/>
    <col min="15873" max="15873" width="0.90625" style="4" customWidth="1"/>
    <col min="15874" max="15874" width="15.453125" style="4" customWidth="1"/>
    <col min="15875" max="15875" width="0.90625" style="4" customWidth="1"/>
    <col min="15876" max="15876" width="15.453125" style="4" customWidth="1"/>
    <col min="15877" max="15877" width="0.90625" style="4" customWidth="1"/>
    <col min="15878" max="15878" width="15.453125" style="4" customWidth="1"/>
    <col min="15879" max="15879" width="0.54296875" style="4" customWidth="1"/>
    <col min="15880" max="15880" width="1.453125" style="4" customWidth="1"/>
    <col min="15881" max="16124" width="9.08984375" style="4"/>
    <col min="16125" max="16125" width="57.54296875" style="4" customWidth="1"/>
    <col min="16126" max="16126" width="7.54296875" style="4" customWidth="1"/>
    <col min="16127" max="16127" width="0.90625" style="4" customWidth="1"/>
    <col min="16128" max="16128" width="15.453125" style="4" customWidth="1"/>
    <col min="16129" max="16129" width="0.90625" style="4" customWidth="1"/>
    <col min="16130" max="16130" width="15.453125" style="4" customWidth="1"/>
    <col min="16131" max="16131" width="0.90625" style="4" customWidth="1"/>
    <col min="16132" max="16132" width="15.453125" style="4" customWidth="1"/>
    <col min="16133" max="16133" width="0.90625" style="4" customWidth="1"/>
    <col min="16134" max="16134" width="15.453125" style="4" customWidth="1"/>
    <col min="16135" max="16135" width="0.54296875" style="4" customWidth="1"/>
    <col min="16136" max="16136" width="1.453125" style="4" customWidth="1"/>
    <col min="16137" max="16384" width="9.08984375" style="4"/>
  </cols>
  <sheetData>
    <row r="1" spans="1:11" ht="24" customHeight="1">
      <c r="J1" s="6" t="s">
        <v>42</v>
      </c>
    </row>
    <row r="2" spans="1:11" ht="24" customHeight="1">
      <c r="A2" s="1" t="s">
        <v>101</v>
      </c>
      <c r="B2" s="26"/>
      <c r="C2" s="26"/>
      <c r="D2" s="26"/>
      <c r="E2" s="26"/>
      <c r="F2" s="26"/>
      <c r="G2" s="26"/>
      <c r="H2" s="36"/>
      <c r="I2" s="36"/>
      <c r="J2" s="36"/>
      <c r="K2" s="36"/>
    </row>
    <row r="3" spans="1:11" ht="24" customHeight="1">
      <c r="A3" s="2" t="s">
        <v>46</v>
      </c>
      <c r="B3" s="26"/>
      <c r="C3" s="26"/>
      <c r="D3" s="7"/>
      <c r="E3" s="26"/>
      <c r="F3" s="26"/>
      <c r="G3" s="26"/>
      <c r="H3" s="36"/>
      <c r="I3" s="36"/>
      <c r="J3" s="36"/>
      <c r="K3" s="36"/>
    </row>
    <row r="4" spans="1:11" ht="24" customHeight="1">
      <c r="A4" s="2" t="s">
        <v>220</v>
      </c>
      <c r="B4" s="26"/>
      <c r="C4" s="26"/>
      <c r="D4" s="26"/>
      <c r="E4" s="26"/>
      <c r="F4" s="26"/>
      <c r="G4" s="26"/>
      <c r="H4" s="36"/>
      <c r="I4" s="36"/>
      <c r="J4" s="36"/>
      <c r="K4" s="4"/>
    </row>
    <row r="5" spans="1:11" ht="24" customHeight="1">
      <c r="A5" s="93" t="s">
        <v>28</v>
      </c>
      <c r="B5" s="93"/>
      <c r="C5" s="93"/>
      <c r="D5" s="93"/>
      <c r="E5" s="93"/>
      <c r="F5" s="93"/>
      <c r="G5" s="93"/>
      <c r="H5" s="93"/>
      <c r="I5" s="93"/>
      <c r="J5" s="93"/>
      <c r="K5" s="6"/>
    </row>
    <row r="6" spans="1:11" ht="24" customHeight="1">
      <c r="A6" s="6"/>
      <c r="B6" s="7"/>
      <c r="C6" s="6"/>
      <c r="D6" s="94" t="s">
        <v>14</v>
      </c>
      <c r="E6" s="94"/>
      <c r="F6" s="94"/>
      <c r="H6" s="94" t="s">
        <v>15</v>
      </c>
      <c r="I6" s="94"/>
      <c r="J6" s="94"/>
      <c r="K6" s="12"/>
    </row>
    <row r="7" spans="1:11" ht="24" customHeight="1">
      <c r="B7" s="12"/>
      <c r="C7" s="9"/>
      <c r="D7" s="37">
        <v>2023</v>
      </c>
      <c r="E7" s="12"/>
      <c r="F7" s="37">
        <v>2022</v>
      </c>
      <c r="G7" s="12"/>
      <c r="H7" s="37">
        <v>2023</v>
      </c>
      <c r="I7" s="12"/>
      <c r="J7" s="37">
        <v>2022</v>
      </c>
      <c r="K7" s="12"/>
    </row>
    <row r="8" spans="1:11" ht="24" customHeight="1">
      <c r="A8" s="45" t="s">
        <v>47</v>
      </c>
      <c r="B8" s="7"/>
      <c r="C8" s="9"/>
      <c r="D8" s="12"/>
      <c r="E8" s="12"/>
      <c r="F8" s="12"/>
      <c r="G8" s="12"/>
      <c r="H8" s="12"/>
      <c r="I8" s="12"/>
      <c r="J8" s="12"/>
      <c r="K8" s="12"/>
    </row>
    <row r="9" spans="1:11" ht="24" customHeight="1">
      <c r="A9" s="44" t="s">
        <v>147</v>
      </c>
      <c r="B9" s="26"/>
      <c r="D9" s="16">
        <v>87055229</v>
      </c>
      <c r="E9" s="16"/>
      <c r="F9" s="16">
        <v>-131868398</v>
      </c>
      <c r="G9" s="16"/>
      <c r="H9" s="16">
        <v>52726766</v>
      </c>
      <c r="I9" s="16"/>
      <c r="J9" s="16">
        <v>15522346</v>
      </c>
      <c r="K9" s="78"/>
    </row>
    <row r="10" spans="1:11" ht="24" customHeight="1">
      <c r="A10" s="79" t="s">
        <v>148</v>
      </c>
      <c r="B10" s="26"/>
      <c r="D10" s="16"/>
      <c r="E10" s="16"/>
      <c r="F10" s="16"/>
      <c r="G10" s="16"/>
      <c r="H10" s="16"/>
      <c r="I10" s="16"/>
      <c r="J10" s="16"/>
      <c r="K10" s="78"/>
    </row>
    <row r="11" spans="1:11" ht="24" customHeight="1">
      <c r="A11" s="79" t="s">
        <v>194</v>
      </c>
      <c r="B11" s="26"/>
      <c r="D11" s="21"/>
      <c r="E11" s="16"/>
      <c r="F11" s="21"/>
      <c r="K11" s="78"/>
    </row>
    <row r="12" spans="1:11" ht="24" customHeight="1">
      <c r="A12" s="79" t="s">
        <v>48</v>
      </c>
      <c r="B12" s="26"/>
      <c r="D12" s="16">
        <v>55539056</v>
      </c>
      <c r="E12" s="16"/>
      <c r="F12" s="16">
        <v>19287493</v>
      </c>
      <c r="G12" s="16"/>
      <c r="H12" s="16">
        <v>8891240</v>
      </c>
      <c r="I12" s="16"/>
      <c r="J12" s="16">
        <v>4636612</v>
      </c>
      <c r="K12" s="78"/>
    </row>
    <row r="13" spans="1:11" ht="24" customHeight="1">
      <c r="A13" s="79" t="s">
        <v>233</v>
      </c>
      <c r="B13" s="26"/>
      <c r="D13" s="16">
        <v>48715850</v>
      </c>
      <c r="E13" s="16"/>
      <c r="F13" s="16">
        <v>-672160</v>
      </c>
      <c r="G13" s="16"/>
      <c r="H13" s="16">
        <v>0</v>
      </c>
      <c r="I13" s="16"/>
      <c r="J13" s="16">
        <v>-6000000</v>
      </c>
      <c r="K13" s="78"/>
    </row>
    <row r="14" spans="1:11" ht="24" customHeight="1">
      <c r="A14" s="79" t="s">
        <v>204</v>
      </c>
      <c r="B14" s="26"/>
      <c r="D14" s="16">
        <v>52087168</v>
      </c>
      <c r="E14" s="16"/>
      <c r="F14" s="16">
        <v>70153968</v>
      </c>
      <c r="G14" s="16"/>
      <c r="H14" s="16">
        <v>52087168</v>
      </c>
      <c r="I14" s="16"/>
      <c r="J14" s="16">
        <v>70153968</v>
      </c>
      <c r="K14" s="78"/>
    </row>
    <row r="15" spans="1:11" ht="24" customHeight="1">
      <c r="A15" s="79" t="s">
        <v>223</v>
      </c>
      <c r="B15" s="26"/>
      <c r="D15" s="16">
        <v>1392621</v>
      </c>
      <c r="E15" s="16"/>
      <c r="F15" s="16">
        <v>4994155</v>
      </c>
      <c r="G15" s="16"/>
      <c r="H15" s="16">
        <v>0</v>
      </c>
      <c r="I15" s="16"/>
      <c r="J15" s="16">
        <v>0</v>
      </c>
      <c r="K15" s="78"/>
    </row>
    <row r="16" spans="1:11" ht="24" customHeight="1">
      <c r="A16" s="79" t="s">
        <v>234</v>
      </c>
      <c r="B16" s="26"/>
      <c r="D16" s="16">
        <v>-609671</v>
      </c>
      <c r="E16" s="16"/>
      <c r="F16" s="16">
        <v>0</v>
      </c>
      <c r="G16" s="16"/>
      <c r="H16" s="16">
        <v>-609671</v>
      </c>
      <c r="I16" s="16"/>
      <c r="J16" s="16">
        <v>0</v>
      </c>
      <c r="K16" s="78"/>
    </row>
    <row r="17" spans="1:11" ht="24" customHeight="1">
      <c r="A17" s="79" t="s">
        <v>195</v>
      </c>
      <c r="B17" s="26"/>
      <c r="D17" s="16">
        <v>0</v>
      </c>
      <c r="E17" s="16">
        <v>0</v>
      </c>
      <c r="F17" s="16">
        <v>4999240</v>
      </c>
      <c r="G17" s="16"/>
      <c r="H17" s="16">
        <v>-28199</v>
      </c>
      <c r="I17" s="16"/>
      <c r="J17" s="16">
        <v>560419</v>
      </c>
      <c r="K17" s="78"/>
    </row>
    <row r="18" spans="1:11" ht="24" customHeight="1">
      <c r="A18" s="79" t="s">
        <v>209</v>
      </c>
      <c r="B18" s="26"/>
      <c r="D18" s="16">
        <v>0</v>
      </c>
      <c r="E18" s="16">
        <v>0</v>
      </c>
      <c r="F18" s="16">
        <v>-375453</v>
      </c>
      <c r="G18" s="16"/>
      <c r="H18" s="16">
        <v>0</v>
      </c>
      <c r="I18" s="16"/>
      <c r="J18" s="16">
        <v>-232865</v>
      </c>
      <c r="K18" s="78"/>
    </row>
    <row r="19" spans="1:11" ht="24" customHeight="1">
      <c r="A19" s="79" t="s">
        <v>149</v>
      </c>
      <c r="B19" s="26"/>
      <c r="D19" s="16">
        <v>-63413509</v>
      </c>
      <c r="E19" s="16">
        <v>0</v>
      </c>
      <c r="F19" s="16">
        <v>-136646987</v>
      </c>
      <c r="G19" s="16"/>
      <c r="H19" s="16">
        <v>0</v>
      </c>
      <c r="I19" s="16"/>
      <c r="J19" s="16">
        <v>0</v>
      </c>
      <c r="K19" s="78"/>
    </row>
    <row r="20" spans="1:11" ht="24" customHeight="1">
      <c r="A20" s="79" t="s">
        <v>205</v>
      </c>
      <c r="B20" s="26"/>
      <c r="D20" s="16">
        <v>0</v>
      </c>
      <c r="E20" s="16">
        <v>0</v>
      </c>
      <c r="F20" s="16">
        <v>0</v>
      </c>
      <c r="G20" s="16"/>
      <c r="H20" s="16">
        <v>121586291</v>
      </c>
      <c r="I20" s="16"/>
      <c r="J20" s="16">
        <v>0</v>
      </c>
      <c r="K20" s="78"/>
    </row>
    <row r="21" spans="1:11" ht="24" customHeight="1">
      <c r="A21" s="79" t="s">
        <v>105</v>
      </c>
      <c r="B21" s="26"/>
      <c r="D21" s="16">
        <v>0</v>
      </c>
      <c r="E21" s="16">
        <v>0</v>
      </c>
      <c r="F21" s="16">
        <v>-782707</v>
      </c>
      <c r="G21" s="16"/>
      <c r="H21" s="16">
        <v>0</v>
      </c>
      <c r="I21" s="16"/>
      <c r="J21" s="16">
        <v>-624834</v>
      </c>
      <c r="K21" s="78"/>
    </row>
    <row r="22" spans="1:11" ht="24" customHeight="1">
      <c r="A22" s="79" t="s">
        <v>51</v>
      </c>
      <c r="B22" s="26"/>
      <c r="D22" s="16">
        <v>2673616</v>
      </c>
      <c r="E22" s="16">
        <v>0</v>
      </c>
      <c r="F22" s="16">
        <v>4390078</v>
      </c>
      <c r="G22" s="16"/>
      <c r="H22" s="16">
        <v>918886</v>
      </c>
      <c r="I22" s="16"/>
      <c r="J22" s="16">
        <v>1820973</v>
      </c>
      <c r="K22" s="78"/>
    </row>
    <row r="23" spans="1:11" ht="24" customHeight="1">
      <c r="A23" s="79" t="s">
        <v>111</v>
      </c>
      <c r="B23" s="26"/>
      <c r="D23" s="16">
        <v>-318299887</v>
      </c>
      <c r="E23" s="16">
        <v>0</v>
      </c>
      <c r="F23" s="16">
        <v>-84530122</v>
      </c>
      <c r="G23" s="16"/>
      <c r="H23" s="16">
        <v>-261095880</v>
      </c>
      <c r="I23" s="16"/>
      <c r="J23" s="16">
        <v>-61121162</v>
      </c>
      <c r="K23" s="78"/>
    </row>
    <row r="24" spans="1:11" ht="24" customHeight="1">
      <c r="A24" s="79" t="s">
        <v>112</v>
      </c>
      <c r="B24" s="26"/>
      <c r="D24" s="16">
        <v>-32187464</v>
      </c>
      <c r="E24" s="16">
        <v>0</v>
      </c>
      <c r="F24" s="16">
        <v>-17293816</v>
      </c>
      <c r="G24" s="16"/>
      <c r="H24" s="16">
        <v>-32187464</v>
      </c>
      <c r="I24" s="16"/>
      <c r="J24" s="16">
        <v>-209208200</v>
      </c>
      <c r="K24" s="78"/>
    </row>
    <row r="25" spans="1:11" ht="24" customHeight="1">
      <c r="A25" s="79" t="s">
        <v>52</v>
      </c>
      <c r="B25" s="26"/>
      <c r="D25" s="27">
        <v>3699638</v>
      </c>
      <c r="E25" s="16">
        <v>0</v>
      </c>
      <c r="F25" s="27">
        <v>2837658</v>
      </c>
      <c r="G25" s="16"/>
      <c r="H25" s="27">
        <v>1129527</v>
      </c>
      <c r="I25" s="16"/>
      <c r="J25" s="27">
        <v>1148138</v>
      </c>
      <c r="K25" s="78"/>
    </row>
    <row r="26" spans="1:11" ht="24" customHeight="1">
      <c r="A26" s="44" t="s">
        <v>150</v>
      </c>
      <c r="B26" s="26"/>
      <c r="D26" s="16"/>
      <c r="E26" s="16"/>
      <c r="F26" s="16"/>
      <c r="G26" s="16"/>
      <c r="H26" s="16"/>
      <c r="I26" s="16"/>
      <c r="J26" s="16"/>
      <c r="K26" s="78"/>
    </row>
    <row r="27" spans="1:11" ht="24" customHeight="1">
      <c r="A27" s="79" t="s">
        <v>54</v>
      </c>
      <c r="B27" s="26"/>
      <c r="D27" s="16">
        <f>+SUM(D9:D25)</f>
        <v>-163347353</v>
      </c>
      <c r="E27" s="16"/>
      <c r="F27" s="16">
        <f>+SUM(F9:F25)</f>
        <v>-265507051</v>
      </c>
      <c r="G27" s="16"/>
      <c r="H27" s="16">
        <f>+SUM(H9:H25)</f>
        <v>-56581336</v>
      </c>
      <c r="I27" s="16"/>
      <c r="J27" s="16">
        <f>+SUM(J9:J25)</f>
        <v>-183344605</v>
      </c>
      <c r="K27" s="78"/>
    </row>
    <row r="28" spans="1:11" ht="24" customHeight="1">
      <c r="A28" s="44" t="s">
        <v>53</v>
      </c>
      <c r="B28" s="26"/>
      <c r="D28" s="16"/>
      <c r="E28" s="16"/>
      <c r="F28" s="16"/>
      <c r="G28" s="16"/>
      <c r="H28" s="16"/>
      <c r="I28" s="16"/>
      <c r="J28" s="16"/>
      <c r="K28" s="78"/>
    </row>
    <row r="29" spans="1:11" ht="24" customHeight="1">
      <c r="A29" s="79" t="s">
        <v>56</v>
      </c>
      <c r="B29" s="26"/>
      <c r="D29" s="16">
        <v>-5441965</v>
      </c>
      <c r="E29" s="16"/>
      <c r="F29" s="16">
        <v>-5576044</v>
      </c>
      <c r="G29" s="16"/>
      <c r="H29" s="16">
        <v>0</v>
      </c>
      <c r="I29" s="16"/>
      <c r="J29" s="16">
        <v>0</v>
      </c>
      <c r="K29" s="78"/>
    </row>
    <row r="30" spans="1:11" ht="24" customHeight="1">
      <c r="A30" s="79" t="s">
        <v>55</v>
      </c>
      <c r="B30" s="26"/>
      <c r="D30" s="16">
        <v>3538907890</v>
      </c>
      <c r="E30" s="16"/>
      <c r="F30" s="16">
        <v>1034103446</v>
      </c>
      <c r="G30" s="16"/>
      <c r="H30" s="16">
        <v>3538907890</v>
      </c>
      <c r="I30" s="16"/>
      <c r="J30" s="16">
        <v>1034103446</v>
      </c>
      <c r="K30" s="78"/>
    </row>
    <row r="31" spans="1:11" ht="24" customHeight="1">
      <c r="A31" s="79" t="s">
        <v>235</v>
      </c>
      <c r="B31" s="26"/>
      <c r="D31" s="16">
        <v>-93900000</v>
      </c>
      <c r="E31" s="16"/>
      <c r="F31" s="16">
        <v>0</v>
      </c>
      <c r="G31" s="16"/>
      <c r="H31" s="16">
        <v>0</v>
      </c>
      <c r="I31" s="16"/>
      <c r="J31" s="16">
        <v>0</v>
      </c>
      <c r="K31" s="78"/>
    </row>
    <row r="32" spans="1:11" ht="24" customHeight="1">
      <c r="A32" s="79" t="s">
        <v>137</v>
      </c>
      <c r="B32" s="26"/>
      <c r="D32" s="16">
        <v>-12974287</v>
      </c>
      <c r="E32" s="16"/>
      <c r="F32" s="16">
        <v>-11819519</v>
      </c>
      <c r="G32" s="16"/>
      <c r="H32" s="16">
        <v>0</v>
      </c>
      <c r="I32" s="16"/>
      <c r="J32" s="16">
        <v>0</v>
      </c>
      <c r="K32" s="78"/>
    </row>
    <row r="33" spans="1:11" ht="24" customHeight="1">
      <c r="A33" s="79" t="s">
        <v>57</v>
      </c>
      <c r="B33" s="26"/>
      <c r="D33" s="16">
        <v>76995824</v>
      </c>
      <c r="E33" s="16"/>
      <c r="F33" s="16">
        <v>-77194006</v>
      </c>
      <c r="G33" s="16"/>
      <c r="H33" s="16">
        <v>86671239</v>
      </c>
      <c r="I33" s="16"/>
      <c r="J33" s="16">
        <v>-6317471</v>
      </c>
      <c r="K33" s="78"/>
    </row>
    <row r="34" spans="1:11" ht="24" customHeight="1">
      <c r="A34" s="79" t="s">
        <v>202</v>
      </c>
      <c r="B34" s="26"/>
      <c r="D34" s="16">
        <v>0</v>
      </c>
      <c r="E34" s="16"/>
      <c r="F34" s="16">
        <v>-30200000</v>
      </c>
      <c r="G34" s="16"/>
      <c r="H34" s="16">
        <v>0</v>
      </c>
      <c r="I34" s="16"/>
      <c r="J34" s="16">
        <v>-200000</v>
      </c>
      <c r="K34" s="78"/>
    </row>
    <row r="35" spans="1:11" ht="24" customHeight="1">
      <c r="A35" s="79" t="s">
        <v>58</v>
      </c>
      <c r="B35" s="26"/>
      <c r="D35" s="16">
        <v>0</v>
      </c>
      <c r="E35" s="16"/>
      <c r="F35" s="16">
        <v>6000000</v>
      </c>
      <c r="G35" s="16"/>
      <c r="H35" s="16">
        <v>0</v>
      </c>
      <c r="I35" s="16"/>
      <c r="J35" s="16">
        <v>6000000</v>
      </c>
      <c r="K35" s="78"/>
    </row>
    <row r="36" spans="1:11" ht="24" customHeight="1">
      <c r="A36" s="79" t="s">
        <v>134</v>
      </c>
      <c r="B36" s="26"/>
      <c r="D36" s="16"/>
      <c r="E36" s="16"/>
      <c r="F36" s="16"/>
      <c r="G36" s="16"/>
      <c r="H36" s="16"/>
      <c r="I36" s="16"/>
      <c r="J36" s="16"/>
      <c r="K36" s="78"/>
    </row>
    <row r="37" spans="1:11" ht="24" customHeight="1">
      <c r="A37" s="79" t="s">
        <v>135</v>
      </c>
      <c r="B37" s="26"/>
      <c r="D37" s="16">
        <v>-447233157</v>
      </c>
      <c r="E37" s="16"/>
      <c r="F37" s="16">
        <v>-124447968</v>
      </c>
      <c r="G37" s="16"/>
      <c r="H37" s="16">
        <v>0</v>
      </c>
      <c r="I37" s="16"/>
      <c r="J37" s="16">
        <v>0</v>
      </c>
      <c r="K37" s="78"/>
    </row>
    <row r="38" spans="1:11" ht="24" customHeight="1">
      <c r="A38" s="79" t="s">
        <v>59</v>
      </c>
      <c r="B38" s="26"/>
      <c r="D38" s="16">
        <v>-3056297</v>
      </c>
      <c r="E38" s="21"/>
      <c r="F38" s="16">
        <v>15174594</v>
      </c>
      <c r="G38" s="21"/>
      <c r="H38" s="16">
        <v>2050849</v>
      </c>
      <c r="I38" s="21"/>
      <c r="J38" s="16">
        <v>7753634</v>
      </c>
      <c r="K38" s="78"/>
    </row>
    <row r="39" spans="1:11" ht="24" customHeight="1">
      <c r="A39" s="79"/>
      <c r="B39" s="26"/>
      <c r="D39" s="16"/>
      <c r="E39" s="21"/>
      <c r="F39" s="16"/>
      <c r="G39" s="21"/>
      <c r="H39" s="16"/>
      <c r="I39" s="21"/>
      <c r="J39" s="16"/>
      <c r="K39" s="78"/>
    </row>
    <row r="40" spans="1:11" ht="24" customHeight="1">
      <c r="A40" s="4" t="s">
        <v>16</v>
      </c>
      <c r="B40" s="26"/>
      <c r="D40" s="16"/>
      <c r="E40" s="21"/>
      <c r="F40" s="16"/>
      <c r="G40" s="21"/>
      <c r="H40" s="16"/>
      <c r="I40" s="21"/>
      <c r="J40" s="16"/>
      <c r="K40" s="78"/>
    </row>
    <row r="41" spans="1:11" ht="24" customHeight="1">
      <c r="A41" s="79"/>
      <c r="B41" s="26"/>
      <c r="D41" s="16"/>
      <c r="E41" s="21"/>
      <c r="F41" s="16"/>
      <c r="G41" s="21"/>
      <c r="H41" s="16"/>
      <c r="I41" s="21"/>
      <c r="J41" s="16"/>
      <c r="K41" s="78"/>
    </row>
    <row r="42" spans="1:11" ht="24" customHeight="1">
      <c r="A42" s="79"/>
      <c r="B42" s="26"/>
      <c r="D42" s="16"/>
      <c r="E42" s="21"/>
      <c r="F42" s="16"/>
      <c r="G42" s="21"/>
      <c r="H42" s="16"/>
      <c r="I42" s="21"/>
      <c r="J42" s="16"/>
      <c r="K42" s="78"/>
    </row>
    <row r="43" spans="1:11" ht="24" customHeight="1">
      <c r="A43" s="79"/>
      <c r="B43" s="26"/>
      <c r="D43" s="16"/>
      <c r="E43" s="21"/>
      <c r="F43" s="16"/>
      <c r="G43" s="21"/>
      <c r="H43" s="16"/>
      <c r="I43" s="21"/>
      <c r="J43" s="16"/>
      <c r="K43" s="78"/>
    </row>
    <row r="44" spans="1:11" ht="24" customHeight="1">
      <c r="A44" s="79"/>
      <c r="B44" s="26"/>
      <c r="D44" s="16"/>
      <c r="E44" s="21"/>
      <c r="F44" s="16"/>
      <c r="G44" s="21"/>
      <c r="H44" s="16"/>
      <c r="I44" s="21"/>
      <c r="J44" s="16"/>
      <c r="K44" s="78"/>
    </row>
    <row r="45" spans="1:11" ht="24" customHeight="1">
      <c r="J45" s="6" t="s">
        <v>42</v>
      </c>
    </row>
    <row r="46" spans="1:11" ht="24" customHeight="1">
      <c r="A46" s="1" t="s">
        <v>101</v>
      </c>
      <c r="B46" s="26"/>
      <c r="C46" s="26"/>
      <c r="D46" s="26"/>
      <c r="E46" s="26"/>
      <c r="F46" s="26"/>
      <c r="G46" s="26"/>
      <c r="H46" s="36"/>
      <c r="I46" s="36"/>
      <c r="J46" s="36"/>
      <c r="K46" s="36"/>
    </row>
    <row r="47" spans="1:11" ht="24" customHeight="1">
      <c r="A47" s="2" t="s">
        <v>64</v>
      </c>
      <c r="B47" s="26"/>
      <c r="C47" s="26"/>
      <c r="D47" s="7"/>
      <c r="E47" s="26"/>
      <c r="F47" s="26"/>
      <c r="G47" s="26"/>
      <c r="H47" s="36"/>
      <c r="I47" s="36"/>
      <c r="J47" s="36"/>
      <c r="K47" s="36"/>
    </row>
    <row r="48" spans="1:11" ht="24" customHeight="1">
      <c r="A48" s="2" t="s">
        <v>220</v>
      </c>
      <c r="B48" s="26"/>
      <c r="C48" s="26"/>
      <c r="D48" s="26"/>
      <c r="E48" s="26"/>
      <c r="F48" s="26"/>
      <c r="G48" s="26"/>
      <c r="H48" s="36"/>
      <c r="I48" s="36"/>
      <c r="J48" s="36"/>
      <c r="K48" s="4"/>
    </row>
    <row r="49" spans="1:12" ht="24" customHeight="1">
      <c r="A49" s="93" t="s">
        <v>28</v>
      </c>
      <c r="B49" s="93"/>
      <c r="C49" s="93"/>
      <c r="D49" s="93"/>
      <c r="E49" s="93"/>
      <c r="F49" s="93"/>
      <c r="G49" s="93"/>
      <c r="H49" s="93"/>
      <c r="I49" s="93"/>
      <c r="J49" s="93"/>
      <c r="K49" s="6"/>
    </row>
    <row r="50" spans="1:12" ht="24" customHeight="1">
      <c r="A50" s="6"/>
      <c r="B50" s="7"/>
      <c r="C50" s="6"/>
      <c r="D50" s="94" t="s">
        <v>14</v>
      </c>
      <c r="E50" s="94"/>
      <c r="F50" s="94"/>
      <c r="H50" s="94" t="s">
        <v>15</v>
      </c>
      <c r="I50" s="94"/>
      <c r="J50" s="94"/>
      <c r="K50" s="12"/>
    </row>
    <row r="51" spans="1:12" ht="24" customHeight="1">
      <c r="B51" s="12"/>
      <c r="C51" s="9"/>
      <c r="D51" s="37">
        <v>2023</v>
      </c>
      <c r="E51" s="12"/>
      <c r="F51" s="37">
        <v>2022</v>
      </c>
      <c r="G51" s="12"/>
      <c r="H51" s="37">
        <v>2023</v>
      </c>
      <c r="I51" s="12"/>
      <c r="J51" s="37">
        <v>2022</v>
      </c>
      <c r="K51" s="12"/>
    </row>
    <row r="52" spans="1:12" ht="24" customHeight="1">
      <c r="A52" s="44" t="s">
        <v>60</v>
      </c>
      <c r="B52" s="26"/>
      <c r="D52" s="16"/>
      <c r="E52" s="21"/>
      <c r="F52" s="16"/>
      <c r="G52" s="21"/>
      <c r="H52" s="16"/>
      <c r="I52" s="21"/>
      <c r="J52" s="16"/>
      <c r="K52" s="78"/>
    </row>
    <row r="53" spans="1:12" ht="24" customHeight="1">
      <c r="A53" s="79" t="s">
        <v>61</v>
      </c>
      <c r="B53" s="26"/>
      <c r="D53" s="16">
        <v>0</v>
      </c>
      <c r="E53" s="21"/>
      <c r="F53" s="16">
        <v>-10399</v>
      </c>
      <c r="G53" s="21"/>
      <c r="H53" s="16">
        <v>0</v>
      </c>
      <c r="I53" s="21"/>
      <c r="J53" s="16">
        <v>0</v>
      </c>
      <c r="K53" s="78"/>
    </row>
    <row r="54" spans="1:12" ht="24" customHeight="1">
      <c r="A54" s="79" t="s">
        <v>113</v>
      </c>
      <c r="B54" s="26"/>
      <c r="D54" s="16">
        <v>0</v>
      </c>
      <c r="E54" s="21"/>
      <c r="F54" s="16">
        <v>-350000</v>
      </c>
      <c r="G54" s="21"/>
      <c r="H54" s="16">
        <v>0</v>
      </c>
      <c r="I54" s="21"/>
      <c r="J54" s="16">
        <v>0</v>
      </c>
      <c r="K54" s="78"/>
    </row>
    <row r="55" spans="1:12" ht="24" customHeight="1">
      <c r="A55" s="79" t="s">
        <v>62</v>
      </c>
      <c r="B55" s="26"/>
      <c r="D55" s="16">
        <v>114799367</v>
      </c>
      <c r="E55" s="21"/>
      <c r="F55" s="16">
        <v>-206352640</v>
      </c>
      <c r="G55" s="21"/>
      <c r="H55" s="16">
        <v>107858084</v>
      </c>
      <c r="I55" s="21"/>
      <c r="J55" s="16">
        <v>-184628572</v>
      </c>
      <c r="K55" s="78"/>
    </row>
    <row r="56" spans="1:12" ht="24" customHeight="1">
      <c r="A56" s="79" t="s">
        <v>63</v>
      </c>
      <c r="B56" s="26"/>
      <c r="D56" s="27">
        <v>94125905</v>
      </c>
      <c r="E56" s="16"/>
      <c r="F56" s="27">
        <v>-2794773</v>
      </c>
      <c r="G56" s="16"/>
      <c r="H56" s="80">
        <v>-33065</v>
      </c>
      <c r="I56" s="16"/>
      <c r="J56" s="80">
        <v>-3325</v>
      </c>
      <c r="K56" s="78"/>
    </row>
    <row r="57" spans="1:12" ht="24" customHeight="1">
      <c r="A57" s="44" t="s">
        <v>196</v>
      </c>
      <c r="B57" s="26"/>
      <c r="D57" s="21">
        <f>SUM(D27:D38,D53:D56)</f>
        <v>3098875927</v>
      </c>
      <c r="E57" s="16"/>
      <c r="F57" s="21">
        <f>SUM(F27:F38,F53:F56)</f>
        <v>331025640</v>
      </c>
      <c r="G57" s="16"/>
      <c r="H57" s="21">
        <f>SUM(H27:H38,H53:H56)</f>
        <v>3678873661</v>
      </c>
      <c r="I57" s="16"/>
      <c r="J57" s="21">
        <f>SUM(J27:J38,J53:J56)</f>
        <v>673363107</v>
      </c>
      <c r="K57" s="78"/>
    </row>
    <row r="58" spans="1:12" ht="24" customHeight="1">
      <c r="A58" s="44" t="s">
        <v>99</v>
      </c>
      <c r="B58" s="26"/>
      <c r="D58" s="21">
        <v>10131803</v>
      </c>
      <c r="E58" s="21"/>
      <c r="F58" s="21">
        <v>8356871.3200000003</v>
      </c>
      <c r="G58" s="21"/>
      <c r="H58" s="21">
        <v>9529697</v>
      </c>
      <c r="I58" s="21"/>
      <c r="J58" s="21">
        <v>6888124</v>
      </c>
    </row>
    <row r="59" spans="1:12" ht="24" customHeight="1">
      <c r="A59" s="44" t="s">
        <v>100</v>
      </c>
      <c r="B59" s="26"/>
      <c r="D59" s="21">
        <v>-3900823</v>
      </c>
      <c r="E59" s="21"/>
      <c r="F59" s="21">
        <v>-1986065</v>
      </c>
      <c r="G59" s="21"/>
      <c r="H59" s="21">
        <v>-2222684</v>
      </c>
      <c r="I59" s="21"/>
      <c r="J59" s="21">
        <v>-1136438</v>
      </c>
    </row>
    <row r="60" spans="1:12" ht="24" customHeight="1">
      <c r="A60" s="44" t="s">
        <v>170</v>
      </c>
      <c r="B60" s="26"/>
      <c r="D60" s="80">
        <v>1069690</v>
      </c>
      <c r="E60" s="21"/>
      <c r="F60" s="80">
        <v>570793</v>
      </c>
      <c r="G60" s="21"/>
      <c r="H60" s="80">
        <v>882783</v>
      </c>
      <c r="I60" s="21"/>
      <c r="J60" s="80">
        <v>558533</v>
      </c>
    </row>
    <row r="61" spans="1:12" ht="24" customHeight="1">
      <c r="A61" s="45" t="s">
        <v>244</v>
      </c>
      <c r="B61" s="26"/>
      <c r="D61" s="27">
        <f>SUM(D57:D60)</f>
        <v>3106176597</v>
      </c>
      <c r="E61" s="16"/>
      <c r="F61" s="27">
        <f>SUM(F57:F60)</f>
        <v>337967239.31999999</v>
      </c>
      <c r="G61" s="16"/>
      <c r="H61" s="27">
        <f>SUM(H57:H60)</f>
        <v>3687063457</v>
      </c>
      <c r="I61" s="16"/>
      <c r="J61" s="27">
        <f>SUM(J57:J60)</f>
        <v>679673326</v>
      </c>
    </row>
    <row r="62" spans="1:12" ht="24" customHeight="1">
      <c r="A62" s="45" t="s">
        <v>65</v>
      </c>
      <c r="B62" s="26"/>
      <c r="D62" s="21"/>
      <c r="E62" s="21"/>
      <c r="F62" s="21"/>
      <c r="G62" s="20"/>
      <c r="H62" s="81"/>
      <c r="I62" s="20"/>
      <c r="J62" s="81"/>
      <c r="K62" s="78"/>
    </row>
    <row r="63" spans="1:12" ht="24" customHeight="1">
      <c r="A63" s="44" t="s">
        <v>197</v>
      </c>
      <c r="B63" s="26"/>
      <c r="D63" s="21"/>
      <c r="E63" s="21"/>
      <c r="F63" s="21"/>
      <c r="G63" s="21"/>
      <c r="H63" s="21"/>
      <c r="I63" s="21"/>
      <c r="J63" s="21"/>
      <c r="K63" s="4">
        <v>-44403103</v>
      </c>
      <c r="L63" s="4">
        <v>-44403103</v>
      </c>
    </row>
    <row r="64" spans="1:12" ht="24" customHeight="1">
      <c r="A64" s="79" t="s">
        <v>151</v>
      </c>
      <c r="B64" s="82"/>
      <c r="D64" s="16">
        <v>1274531428</v>
      </c>
      <c r="E64" s="16"/>
      <c r="F64" s="16">
        <v>367840</v>
      </c>
      <c r="G64" s="16"/>
      <c r="H64" s="16">
        <v>1274531428</v>
      </c>
      <c r="I64" s="16"/>
      <c r="J64" s="16">
        <v>367840</v>
      </c>
      <c r="K64" s="78"/>
    </row>
    <row r="65" spans="1:11" ht="24" customHeight="1">
      <c r="A65" s="44" t="s">
        <v>152</v>
      </c>
      <c r="B65" s="82"/>
      <c r="D65" s="21"/>
      <c r="E65" s="21"/>
      <c r="F65" s="21"/>
      <c r="G65" s="21"/>
      <c r="H65" s="21"/>
      <c r="I65" s="21"/>
      <c r="J65" s="21"/>
      <c r="K65" s="78"/>
    </row>
    <row r="66" spans="1:11" ht="24" customHeight="1">
      <c r="A66" s="79" t="s">
        <v>151</v>
      </c>
      <c r="B66" s="82"/>
      <c r="D66" s="21">
        <v>-1029500677</v>
      </c>
      <c r="E66" s="21"/>
      <c r="F66" s="21">
        <v>-418408104</v>
      </c>
      <c r="G66" s="21"/>
      <c r="H66" s="21">
        <v>-991597874</v>
      </c>
      <c r="I66" s="21"/>
      <c r="J66" s="21">
        <v>-418408104</v>
      </c>
      <c r="K66" s="78"/>
    </row>
    <row r="67" spans="1:11" ht="24" customHeight="1">
      <c r="A67" s="79" t="s">
        <v>153</v>
      </c>
      <c r="B67" s="82"/>
      <c r="D67" s="16">
        <v>-10954718</v>
      </c>
      <c r="E67" s="16"/>
      <c r="F67" s="16">
        <v>-297444672</v>
      </c>
      <c r="G67" s="16"/>
      <c r="H67" s="16">
        <v>-10954718</v>
      </c>
      <c r="I67" s="16"/>
      <c r="J67" s="16">
        <v>-297444672</v>
      </c>
      <c r="K67" s="78"/>
    </row>
    <row r="68" spans="1:11" ht="24" customHeight="1">
      <c r="A68" s="79" t="s">
        <v>203</v>
      </c>
      <c r="B68" s="82"/>
      <c r="D68" s="16">
        <v>0</v>
      </c>
      <c r="E68" s="16"/>
      <c r="F68" s="16">
        <v>0</v>
      </c>
      <c r="G68" s="16"/>
      <c r="H68" s="16">
        <v>-100000000</v>
      </c>
      <c r="I68" s="16"/>
      <c r="J68" s="16">
        <v>-10000000</v>
      </c>
      <c r="K68" s="78"/>
    </row>
    <row r="69" spans="1:11" ht="24" customHeight="1">
      <c r="A69" s="79" t="s">
        <v>154</v>
      </c>
      <c r="B69" s="82"/>
      <c r="D69" s="16">
        <v>0</v>
      </c>
      <c r="E69" s="16"/>
      <c r="F69" s="16">
        <v>-415905</v>
      </c>
      <c r="G69" s="16"/>
      <c r="H69" s="16">
        <v>0</v>
      </c>
      <c r="I69" s="16"/>
      <c r="J69" s="16">
        <v>-415905</v>
      </c>
      <c r="K69" s="78"/>
    </row>
    <row r="70" spans="1:11" ht="24" customHeight="1">
      <c r="A70" s="79" t="s">
        <v>155</v>
      </c>
      <c r="B70" s="82"/>
      <c r="D70" s="16">
        <v>0</v>
      </c>
      <c r="E70" s="16"/>
      <c r="F70" s="16">
        <v>32000</v>
      </c>
      <c r="G70" s="16"/>
      <c r="H70" s="16">
        <v>7597154</v>
      </c>
      <c r="I70" s="16"/>
      <c r="J70" s="16">
        <v>12000</v>
      </c>
      <c r="K70" s="78"/>
    </row>
    <row r="71" spans="1:11" ht="24" customHeight="1">
      <c r="A71" s="79" t="s">
        <v>156</v>
      </c>
      <c r="B71" s="26"/>
      <c r="D71" s="16">
        <v>-1472463</v>
      </c>
      <c r="E71" s="16"/>
      <c r="F71" s="16">
        <v>-15509785</v>
      </c>
      <c r="G71" s="16"/>
      <c r="H71" s="16">
        <v>-379708</v>
      </c>
      <c r="I71" s="16"/>
      <c r="J71" s="16">
        <v>-8108346</v>
      </c>
      <c r="K71" s="78"/>
    </row>
    <row r="72" spans="1:11" ht="24" customHeight="1">
      <c r="A72" s="79" t="s">
        <v>157</v>
      </c>
      <c r="B72" s="26"/>
      <c r="D72" s="16">
        <v>-58927988</v>
      </c>
      <c r="E72" s="16"/>
      <c r="F72" s="16">
        <v>-100917039</v>
      </c>
      <c r="G72" s="16"/>
      <c r="H72" s="16">
        <v>-9524385</v>
      </c>
      <c r="I72" s="16"/>
      <c r="J72" s="16">
        <v>-818166</v>
      </c>
      <c r="K72" s="78"/>
    </row>
    <row r="73" spans="1:11" ht="24" customHeight="1">
      <c r="A73" s="79" t="s">
        <v>102</v>
      </c>
      <c r="B73" s="26"/>
      <c r="D73" s="16">
        <v>0</v>
      </c>
      <c r="E73" s="16"/>
      <c r="F73" s="16">
        <v>0</v>
      </c>
      <c r="G73" s="16"/>
      <c r="H73" s="16">
        <v>-727000000</v>
      </c>
      <c r="I73" s="16"/>
      <c r="J73" s="16">
        <v>-170000000</v>
      </c>
      <c r="K73" s="78"/>
    </row>
    <row r="74" spans="1:11" ht="24" customHeight="1">
      <c r="A74" s="79" t="s">
        <v>158</v>
      </c>
      <c r="B74" s="82"/>
      <c r="D74" s="16">
        <v>-2919234940</v>
      </c>
      <c r="E74" s="16"/>
      <c r="F74" s="16">
        <v>40521773</v>
      </c>
      <c r="G74" s="16"/>
      <c r="H74" s="16">
        <v>-2997074940</v>
      </c>
      <c r="I74" s="16"/>
      <c r="J74" s="16">
        <v>44440910</v>
      </c>
      <c r="K74" s="78"/>
    </row>
    <row r="75" spans="1:11" ht="24" customHeight="1">
      <c r="A75" s="79" t="s">
        <v>168</v>
      </c>
      <c r="B75" s="26"/>
      <c r="D75" s="16">
        <v>0</v>
      </c>
      <c r="E75" s="16"/>
      <c r="F75" s="16">
        <v>0</v>
      </c>
      <c r="G75" s="16"/>
      <c r="H75" s="16">
        <v>235000000</v>
      </c>
      <c r="I75" s="16"/>
      <c r="J75" s="16">
        <v>-165000000</v>
      </c>
      <c r="K75" s="78"/>
    </row>
    <row r="76" spans="1:11" ht="24" customHeight="1">
      <c r="A76" s="79" t="s">
        <v>159</v>
      </c>
      <c r="B76" s="82"/>
      <c r="D76" s="21"/>
      <c r="E76" s="21"/>
      <c r="F76" s="21"/>
      <c r="G76" s="21"/>
      <c r="H76" s="21"/>
      <c r="I76" s="21"/>
      <c r="J76" s="21"/>
      <c r="K76" s="78"/>
    </row>
    <row r="77" spans="1:11" ht="24" customHeight="1">
      <c r="A77" s="79" t="s">
        <v>160</v>
      </c>
      <c r="B77" s="82"/>
      <c r="D77" s="16">
        <v>134741703</v>
      </c>
      <c r="E77" s="16"/>
      <c r="F77" s="16">
        <v>76502627</v>
      </c>
      <c r="G77" s="16"/>
      <c r="H77" s="16">
        <v>138108428</v>
      </c>
      <c r="I77" s="16"/>
      <c r="J77" s="16">
        <v>60868562</v>
      </c>
      <c r="K77" s="78"/>
    </row>
    <row r="78" spans="1:11" ht="24" customHeight="1">
      <c r="A78" s="79" t="s">
        <v>161</v>
      </c>
      <c r="B78" s="82"/>
      <c r="D78" s="27">
        <v>0</v>
      </c>
      <c r="E78" s="16"/>
      <c r="F78" s="27">
        <v>191914384</v>
      </c>
      <c r="G78" s="16"/>
      <c r="H78" s="27">
        <v>0</v>
      </c>
      <c r="I78" s="16"/>
      <c r="J78" s="27">
        <v>191914384</v>
      </c>
      <c r="K78" s="78"/>
    </row>
    <row r="79" spans="1:11" ht="24" customHeight="1">
      <c r="A79" s="45" t="s">
        <v>206</v>
      </c>
      <c r="B79" s="82"/>
      <c r="D79" s="27">
        <f>SUM(D64:D78)</f>
        <v>-2610817655</v>
      </c>
      <c r="E79" s="16"/>
      <c r="F79" s="27">
        <f>SUM(F64:F78)</f>
        <v>-523356881</v>
      </c>
      <c r="G79" s="16"/>
      <c r="H79" s="27">
        <f>SUM(H64:H78)</f>
        <v>-3181294615</v>
      </c>
      <c r="I79" s="16"/>
      <c r="J79" s="27">
        <f>SUM(J64:J78)</f>
        <v>-772591497</v>
      </c>
      <c r="K79" s="78"/>
    </row>
    <row r="80" spans="1:11" ht="24" customHeight="1">
      <c r="A80" s="45"/>
      <c r="B80" s="82"/>
      <c r="D80" s="16"/>
      <c r="E80" s="16"/>
      <c r="F80" s="16"/>
      <c r="G80" s="16"/>
      <c r="H80" s="16"/>
      <c r="I80" s="16"/>
      <c r="J80" s="16"/>
      <c r="K80" s="78"/>
    </row>
    <row r="81" spans="1:11" ht="24" customHeight="1">
      <c r="A81" s="4" t="s">
        <v>16</v>
      </c>
      <c r="B81" s="82"/>
      <c r="D81" s="16"/>
      <c r="E81" s="16"/>
      <c r="F81" s="16"/>
      <c r="G81" s="16"/>
      <c r="H81" s="16"/>
      <c r="I81" s="16"/>
      <c r="J81" s="16"/>
      <c r="K81" s="78"/>
    </row>
    <row r="82" spans="1:11" ht="24" customHeight="1">
      <c r="A82" s="45"/>
      <c r="B82" s="82"/>
      <c r="D82" s="16"/>
      <c r="E82" s="16"/>
      <c r="F82" s="16"/>
      <c r="G82" s="16"/>
      <c r="H82" s="16"/>
      <c r="I82" s="16"/>
      <c r="J82" s="16"/>
      <c r="K82" s="78"/>
    </row>
    <row r="83" spans="1:11" ht="24" customHeight="1">
      <c r="A83" s="45"/>
      <c r="B83" s="82"/>
      <c r="D83" s="16"/>
      <c r="E83" s="16"/>
      <c r="F83" s="16"/>
      <c r="G83" s="16"/>
      <c r="H83" s="16"/>
      <c r="I83" s="16"/>
      <c r="J83" s="16"/>
      <c r="K83" s="78"/>
    </row>
    <row r="84" spans="1:11" ht="24" customHeight="1">
      <c r="A84" s="45"/>
      <c r="B84" s="82"/>
      <c r="D84" s="16"/>
      <c r="E84" s="16"/>
      <c r="F84" s="16"/>
      <c r="G84" s="16"/>
      <c r="H84" s="16"/>
      <c r="I84" s="16"/>
      <c r="J84" s="16"/>
      <c r="K84" s="78"/>
    </row>
    <row r="85" spans="1:11" ht="24" customHeight="1">
      <c r="B85" s="82"/>
      <c r="D85" s="16"/>
      <c r="E85" s="16"/>
      <c r="F85" s="16"/>
      <c r="G85" s="16"/>
      <c r="H85" s="16"/>
      <c r="I85" s="16"/>
      <c r="J85" s="16"/>
      <c r="K85" s="78"/>
    </row>
    <row r="86" spans="1:11" ht="24" customHeight="1">
      <c r="J86" s="6" t="s">
        <v>42</v>
      </c>
    </row>
    <row r="87" spans="1:11" ht="24" customHeight="1">
      <c r="A87" s="1" t="s">
        <v>101</v>
      </c>
      <c r="B87" s="26"/>
      <c r="C87" s="26"/>
      <c r="D87" s="26"/>
      <c r="E87" s="26"/>
      <c r="F87" s="26"/>
      <c r="G87" s="26"/>
      <c r="H87" s="36"/>
      <c r="I87" s="36"/>
      <c r="J87" s="36"/>
      <c r="K87" s="36"/>
    </row>
    <row r="88" spans="1:11" ht="24" customHeight="1">
      <c r="A88" s="2" t="s">
        <v>64</v>
      </c>
      <c r="B88" s="26"/>
      <c r="C88" s="26"/>
      <c r="D88" s="7"/>
      <c r="E88" s="26"/>
      <c r="F88" s="26"/>
      <c r="G88" s="26"/>
      <c r="H88" s="36"/>
      <c r="I88" s="36"/>
      <c r="J88" s="36"/>
      <c r="K88" s="36"/>
    </row>
    <row r="89" spans="1:11" ht="24" customHeight="1">
      <c r="A89" s="2" t="s">
        <v>220</v>
      </c>
      <c r="B89" s="26"/>
      <c r="C89" s="26"/>
      <c r="D89" s="26"/>
      <c r="E89" s="26"/>
      <c r="F89" s="26"/>
      <c r="G89" s="26"/>
      <c r="H89" s="36"/>
      <c r="I89" s="36"/>
      <c r="J89" s="36"/>
      <c r="K89" s="4"/>
    </row>
    <row r="90" spans="1:11" ht="24" customHeight="1">
      <c r="A90" s="93" t="s">
        <v>28</v>
      </c>
      <c r="B90" s="93"/>
      <c r="C90" s="93"/>
      <c r="D90" s="93"/>
      <c r="E90" s="93"/>
      <c r="F90" s="93"/>
      <c r="G90" s="93"/>
      <c r="H90" s="93"/>
      <c r="I90" s="93"/>
      <c r="J90" s="93"/>
      <c r="K90" s="6"/>
    </row>
    <row r="91" spans="1:11" ht="24" customHeight="1">
      <c r="A91" s="6"/>
      <c r="B91" s="7"/>
      <c r="C91" s="6"/>
      <c r="D91" s="94" t="s">
        <v>14</v>
      </c>
      <c r="E91" s="94"/>
      <c r="F91" s="94"/>
      <c r="H91" s="94" t="s">
        <v>15</v>
      </c>
      <c r="I91" s="94"/>
      <c r="J91" s="94"/>
      <c r="K91" s="12"/>
    </row>
    <row r="92" spans="1:11" ht="24" customHeight="1">
      <c r="B92" s="12"/>
      <c r="C92" s="9"/>
      <c r="D92" s="37">
        <v>2023</v>
      </c>
      <c r="E92" s="12"/>
      <c r="F92" s="37">
        <v>2022</v>
      </c>
      <c r="G92" s="12"/>
      <c r="H92" s="37">
        <v>2023</v>
      </c>
      <c r="I92" s="12"/>
      <c r="J92" s="37">
        <v>2022</v>
      </c>
      <c r="K92" s="12"/>
    </row>
    <row r="93" spans="1:11" ht="24" customHeight="1">
      <c r="A93" s="45" t="s">
        <v>66</v>
      </c>
      <c r="B93" s="26"/>
      <c r="D93" s="16"/>
      <c r="E93" s="16"/>
      <c r="F93" s="16"/>
      <c r="G93" s="16"/>
      <c r="H93" s="16"/>
      <c r="I93" s="16"/>
      <c r="J93" s="16"/>
      <c r="K93" s="78"/>
    </row>
    <row r="94" spans="1:11" ht="24" customHeight="1">
      <c r="A94" s="79" t="s">
        <v>162</v>
      </c>
      <c r="B94" s="26"/>
      <c r="D94" s="16">
        <v>13208672</v>
      </c>
      <c r="E94" s="16"/>
      <c r="F94" s="16">
        <v>372937858</v>
      </c>
      <c r="G94" s="16"/>
      <c r="H94" s="16">
        <v>13208672</v>
      </c>
      <c r="I94" s="16"/>
      <c r="J94" s="16">
        <v>372937858</v>
      </c>
      <c r="K94" s="78"/>
    </row>
    <row r="95" spans="1:11" ht="24" customHeight="1">
      <c r="A95" s="79" t="s">
        <v>163</v>
      </c>
      <c r="B95" s="26"/>
      <c r="D95" s="27">
        <v>-14831396</v>
      </c>
      <c r="E95" s="16"/>
      <c r="F95" s="27">
        <v>-11243639</v>
      </c>
      <c r="G95" s="16"/>
      <c r="H95" s="27">
        <v>-14584094</v>
      </c>
      <c r="I95" s="16"/>
      <c r="J95" s="27">
        <v>-10140700</v>
      </c>
      <c r="K95" s="78"/>
    </row>
    <row r="96" spans="1:11" ht="24" customHeight="1">
      <c r="A96" s="45" t="s">
        <v>245</v>
      </c>
      <c r="B96" s="26"/>
      <c r="D96" s="27">
        <f>SUM(D94:D95)</f>
        <v>-1622724</v>
      </c>
      <c r="E96" s="16"/>
      <c r="F96" s="27">
        <f>SUM(F94:F95)</f>
        <v>361694219</v>
      </c>
      <c r="G96" s="16"/>
      <c r="H96" s="27">
        <f>SUM(H94:H95)</f>
        <v>-1375422</v>
      </c>
      <c r="I96" s="16"/>
      <c r="J96" s="27">
        <f>SUM(J94:J95)</f>
        <v>362797158</v>
      </c>
      <c r="K96" s="78"/>
    </row>
    <row r="97" spans="1:12" ht="24" customHeight="1">
      <c r="A97" s="44" t="s">
        <v>224</v>
      </c>
      <c r="B97" s="26"/>
      <c r="D97" s="16">
        <f>SUM(D61+D79+D96)</f>
        <v>493736218</v>
      </c>
      <c r="E97" s="16"/>
      <c r="F97" s="16">
        <f>SUM(F61+F79+F96)</f>
        <v>176304577.31999999</v>
      </c>
      <c r="G97" s="16"/>
      <c r="H97" s="16">
        <f>SUM(H61+H79+H96)</f>
        <v>504393420</v>
      </c>
      <c r="I97" s="16"/>
      <c r="J97" s="16">
        <f>SUM(J61+J79+J96)</f>
        <v>269878987</v>
      </c>
      <c r="K97" s="78"/>
    </row>
    <row r="98" spans="1:12" ht="24" customHeight="1">
      <c r="A98" s="44" t="s">
        <v>198</v>
      </c>
      <c r="B98" s="26"/>
      <c r="D98" s="27">
        <v>763159080</v>
      </c>
      <c r="E98" s="16"/>
      <c r="F98" s="27">
        <v>1125652555</v>
      </c>
      <c r="G98" s="16"/>
      <c r="H98" s="27">
        <v>436053472</v>
      </c>
      <c r="I98" s="16"/>
      <c r="J98" s="27">
        <v>682703272</v>
      </c>
      <c r="K98" s="78"/>
    </row>
    <row r="99" spans="1:12" ht="24" customHeight="1" thickBot="1">
      <c r="A99" s="45" t="s">
        <v>228</v>
      </c>
      <c r="B99" s="14"/>
      <c r="D99" s="34">
        <f>SUM(D97:D98)</f>
        <v>1256895298</v>
      </c>
      <c r="E99" s="16"/>
      <c r="F99" s="34">
        <f>SUM(F97:F98)</f>
        <v>1301957132.3199999</v>
      </c>
      <c r="G99" s="16"/>
      <c r="H99" s="34">
        <f>SUM(H97:H98)</f>
        <v>940446892</v>
      </c>
      <c r="I99" s="16"/>
      <c r="J99" s="34">
        <f>SUM(J97:J98)</f>
        <v>952582259</v>
      </c>
      <c r="K99" s="78"/>
    </row>
    <row r="100" spans="1:12" ht="24" customHeight="1" thickTop="1">
      <c r="A100" s="83"/>
      <c r="B100" s="26"/>
      <c r="D100" s="84"/>
      <c r="E100" s="16"/>
      <c r="F100" s="84"/>
      <c r="G100" s="16"/>
      <c r="H100" s="84"/>
      <c r="I100" s="16"/>
      <c r="J100" s="84"/>
      <c r="K100" s="78"/>
    </row>
    <row r="101" spans="1:12" ht="24" customHeight="1">
      <c r="A101" s="45" t="s">
        <v>93</v>
      </c>
      <c r="B101" s="26"/>
      <c r="D101" s="16"/>
      <c r="E101" s="16"/>
      <c r="F101" s="16"/>
      <c r="G101" s="16"/>
      <c r="H101" s="16"/>
      <c r="I101" s="16"/>
      <c r="J101" s="16"/>
      <c r="K101" s="78"/>
    </row>
    <row r="102" spans="1:12" ht="24" customHeight="1">
      <c r="A102" s="45" t="s">
        <v>67</v>
      </c>
      <c r="B102" s="26"/>
      <c r="D102" s="21"/>
      <c r="E102" s="21"/>
      <c r="F102" s="21"/>
      <c r="G102" s="21"/>
      <c r="H102" s="21"/>
      <c r="I102" s="21"/>
      <c r="J102" s="21"/>
    </row>
    <row r="103" spans="1:12" s="15" customFormat="1" ht="24" customHeight="1">
      <c r="A103" s="79" t="s">
        <v>236</v>
      </c>
      <c r="B103" s="4"/>
      <c r="C103" s="4"/>
      <c r="D103" s="21"/>
      <c r="E103" s="21"/>
      <c r="F103" s="21"/>
      <c r="G103" s="21"/>
      <c r="H103" s="21"/>
      <c r="I103" s="21"/>
      <c r="J103" s="21"/>
      <c r="L103" s="4"/>
    </row>
    <row r="104" spans="1:12" s="15" customFormat="1" ht="24" customHeight="1">
      <c r="A104" s="79" t="s">
        <v>164</v>
      </c>
      <c r="B104" s="4"/>
      <c r="C104" s="4"/>
      <c r="D104" s="16">
        <v>39724342</v>
      </c>
      <c r="E104" s="21"/>
      <c r="F104" s="16">
        <v>309670</v>
      </c>
      <c r="G104" s="16"/>
      <c r="H104" s="16">
        <v>39724342</v>
      </c>
      <c r="I104" s="16"/>
      <c r="J104" s="16">
        <v>309670</v>
      </c>
      <c r="L104" s="4"/>
    </row>
    <row r="105" spans="1:12" s="15" customFormat="1" ht="24" customHeight="1">
      <c r="A105" s="79" t="s">
        <v>230</v>
      </c>
      <c r="B105" s="4"/>
      <c r="C105" s="4"/>
      <c r="D105" s="16">
        <v>32120</v>
      </c>
      <c r="E105" s="21"/>
      <c r="F105" s="16">
        <v>0</v>
      </c>
      <c r="G105" s="16"/>
      <c r="H105" s="16">
        <v>32120</v>
      </c>
      <c r="I105" s="16"/>
      <c r="J105" s="16">
        <v>0</v>
      </c>
      <c r="L105" s="4"/>
    </row>
    <row r="106" spans="1:12" s="15" customFormat="1" ht="24" customHeight="1">
      <c r="A106" s="79" t="s">
        <v>199</v>
      </c>
      <c r="B106" s="4"/>
      <c r="C106" s="4"/>
      <c r="D106" s="16">
        <v>0</v>
      </c>
      <c r="E106" s="16"/>
      <c r="F106" s="16">
        <v>6596402</v>
      </c>
      <c r="G106" s="16"/>
      <c r="H106" s="16">
        <v>0</v>
      </c>
      <c r="I106" s="16"/>
      <c r="J106" s="16">
        <v>0</v>
      </c>
      <c r="L106" s="4"/>
    </row>
    <row r="107" spans="1:12" s="15" customFormat="1" ht="24" customHeight="1">
      <c r="A107" s="79" t="s">
        <v>165</v>
      </c>
      <c r="B107" s="4"/>
      <c r="C107" s="4"/>
      <c r="D107" s="16">
        <v>0</v>
      </c>
      <c r="E107" s="16"/>
      <c r="F107" s="16">
        <v>0</v>
      </c>
      <c r="G107" s="16"/>
      <c r="H107" s="16">
        <v>14540008</v>
      </c>
      <c r="I107" s="16"/>
      <c r="J107" s="16">
        <v>57503895</v>
      </c>
      <c r="L107" s="4"/>
    </row>
    <row r="108" spans="1:12" s="15" customFormat="1" ht="24" customHeight="1">
      <c r="A108" s="4" t="s">
        <v>231</v>
      </c>
      <c r="B108" s="4"/>
      <c r="C108" s="4"/>
      <c r="D108" s="16">
        <v>-61881966</v>
      </c>
      <c r="E108" s="16"/>
      <c r="F108" s="16">
        <v>0</v>
      </c>
      <c r="G108" s="16"/>
      <c r="H108" s="16">
        <v>-61881966</v>
      </c>
      <c r="I108" s="16"/>
      <c r="J108" s="16">
        <v>0</v>
      </c>
      <c r="L108" s="4"/>
    </row>
    <row r="109" spans="1:12" s="15" customFormat="1" ht="24" customHeight="1">
      <c r="A109" s="15" t="s">
        <v>232</v>
      </c>
      <c r="B109" s="4"/>
      <c r="C109" s="4"/>
      <c r="D109" s="16">
        <v>-495455167</v>
      </c>
      <c r="E109" s="16"/>
      <c r="F109" s="16">
        <v>0</v>
      </c>
      <c r="G109" s="16"/>
      <c r="H109" s="16">
        <v>0</v>
      </c>
      <c r="I109" s="16"/>
      <c r="J109" s="16">
        <v>0</v>
      </c>
      <c r="L109" s="4"/>
    </row>
    <row r="111" spans="1:12" ht="24" customHeight="1">
      <c r="A111" s="4" t="s">
        <v>16</v>
      </c>
    </row>
  </sheetData>
  <mergeCells count="9">
    <mergeCell ref="A90:J90"/>
    <mergeCell ref="D91:F91"/>
    <mergeCell ref="H91:J91"/>
    <mergeCell ref="A5:J5"/>
    <mergeCell ref="D6:F6"/>
    <mergeCell ref="H6:J6"/>
    <mergeCell ref="A49:J49"/>
    <mergeCell ref="D50:F50"/>
    <mergeCell ref="H50:J50"/>
  </mergeCells>
  <pageMargins left="0.86614173228346458" right="0.55118110236220474" top="0.9055118110236221" bottom="0.19685039370078741" header="0.19685039370078741" footer="0.19685039370078741"/>
  <pageSetup paperSize="9" scale="67" orientation="portrait" r:id="rId1"/>
  <headerFooter alignWithMargins="0"/>
  <rowBreaks count="2" manualBreakCount="2">
    <brk id="44" max="9" man="1"/>
    <brk id="85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2.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97B0F84997DCF4C923DB57A4DA5B9BF" ma:contentTypeVersion="14" ma:contentTypeDescription="สร้างเอกสารใหม่" ma:contentTypeScope="" ma:versionID="32efae90a7f0477716a1dec802bbcb94">
  <xsd:schema xmlns:xsd="http://www.w3.org/2001/XMLSchema" xmlns:xs="http://www.w3.org/2001/XMLSchema" xmlns:p="http://schemas.microsoft.com/office/2006/metadata/properties" xmlns:ns2="44b69b72-6ab1-414f-9bf9-b857d97eb7b8" xmlns:ns3="787381c6-a71a-47e1-995e-85b855b62e99" targetNamespace="http://schemas.microsoft.com/office/2006/metadata/properties" ma:root="true" ma:fieldsID="a84732197b7e29dd3b5512eee2861cf9" ns2:_="" ns3:_="">
    <xsd:import namespace="44b69b72-6ab1-414f-9bf9-b857d97eb7b8"/>
    <xsd:import namespace="787381c6-a71a-47e1-995e-85b855b62e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b69b72-6ab1-414f-9bf9-b857d97eb7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7381c6-a71a-47e1-995e-85b855b62e9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b33b4e14-2b1b-429b-8853-ed6438033c60}" ma:internalName="TaxCatchAll" ma:showField="CatchAllData" ma:web="787381c6-a71a-47e1-995e-85b855b62e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87381c6-a71a-47e1-995e-85b855b62e99" xsi:nil="true"/>
    <lcf76f155ced4ddcb4097134ff3c332f xmlns="44b69b72-6ab1-414f-9bf9-b857d97eb7b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1CD2687-D553-4478-B666-D197CEE0BC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b69b72-6ab1-414f-9bf9-b857d97eb7b8"/>
    <ds:schemaRef ds:uri="787381c6-a71a-47e1-995e-85b855b62e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78F5BB-66C5-4F41-886A-F48C217C7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78EABC-1199-491E-BB20-FD25D4D70078}">
  <ds:schemaRefs>
    <ds:schemaRef ds:uri="http://purl.org/dc/terms/"/>
    <ds:schemaRef ds:uri="http://schemas.microsoft.com/office/infopath/2007/PartnerControls"/>
    <ds:schemaRef ds:uri="http://purl.org/dc/dcmitype/"/>
    <ds:schemaRef ds:uri="44b69b72-6ab1-414f-9bf9-b857d97eb7b8"/>
    <ds:schemaRef ds:uri="http://www.w3.org/XML/1998/namespace"/>
    <ds:schemaRef ds:uri="787381c6-a71a-47e1-995e-85b855b62e99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CE-consolidated</vt:lpstr>
      <vt:lpstr>CE-separate</vt:lpstr>
      <vt:lpstr>CF</vt:lpstr>
      <vt:lpstr>BS!Print_Area</vt:lpstr>
      <vt:lpstr>'CE-consolidated'!Print_Area</vt:lpstr>
      <vt:lpstr>'CE-separate'!Print_Area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PRESARIO 660 M 340</dc:creator>
  <cp:lastModifiedBy>Thanyaporn Ploothaisong</cp:lastModifiedBy>
  <cp:lastPrinted>2023-11-06T08:04:01Z</cp:lastPrinted>
  <dcterms:created xsi:type="dcterms:W3CDTF">1999-07-15T07:59:22Z</dcterms:created>
  <dcterms:modified xsi:type="dcterms:W3CDTF">2023-11-10T04:51:02Z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0x010100A97B0F84997DCF4C923DB57A4DA5B9BF</vt:lpwstr>
  </property>
  <property fmtid="{D5CDD505-2E9C-101B-9397-08002B2CF9AE}" pid="4" name="MediaServiceImageTags">
    <vt:lpwstr/>
  </property>
</Properties>
</file>